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" windowWidth="15480" windowHeight="1098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'Лист1'!$A$1:$I$170</definedName>
  </definedNames>
  <calcPr fullCalcOnLoad="1"/>
</workbook>
</file>

<file path=xl/sharedStrings.xml><?xml version="1.0" encoding="utf-8"?>
<sst xmlns="http://schemas.openxmlformats.org/spreadsheetml/2006/main" count="843" uniqueCount="328">
  <si>
    <t>802</t>
  </si>
  <si>
    <t>Всего</t>
  </si>
  <si>
    <t>0102</t>
  </si>
  <si>
    <t>48</t>
  </si>
  <si>
    <t>50</t>
  </si>
  <si>
    <t>51</t>
  </si>
  <si>
    <t>52</t>
  </si>
  <si>
    <t>0104</t>
  </si>
  <si>
    <t>17</t>
  </si>
  <si>
    <t>18</t>
  </si>
  <si>
    <t>200</t>
  </si>
  <si>
    <t>Раздел, подраздел</t>
  </si>
  <si>
    <t>НАЦИОНАЛЬНАЯ ОБОРОНА</t>
  </si>
  <si>
    <t>16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</si>
  <si>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</si>
  <si>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</si>
  <si>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</si>
  <si>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</si>
  <si>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</si>
  <si>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</si>
  <si>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</si>
  <si>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</si>
  <si>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</si>
  <si>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</si>
  <si>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</si>
  <si>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</si>
  <si>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</si>
  <si>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</si>
  <si>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</si>
  <si>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</si>
  <si>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</si>
  <si>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</si>
  <si>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</si>
  <si>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</si>
  <si>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</si>
  <si>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</si>
  <si>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</si>
  <si>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</si>
  <si>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</si>
  <si>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</si>
  <si>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</si>
  <si>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</si>
  <si>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</si>
  <si>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</si>
  <si>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</si>
  <si>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ЖИЛИЩНО-КОММУНАЛЬНОЕ ХОЗЯЙСТВО</t>
  </si>
  <si>
    <t>Другие общегосударственные вопросы</t>
  </si>
  <si>
    <t>Иные закупки товаров, работ и услуг для обеспечения муниципальных  нужд</t>
  </si>
  <si>
    <t>8</t>
  </si>
  <si>
    <t>10</t>
  </si>
  <si>
    <t>11</t>
  </si>
  <si>
    <t>12</t>
  </si>
  <si>
    <t>13</t>
  </si>
  <si>
    <t>14</t>
  </si>
  <si>
    <t>19</t>
  </si>
  <si>
    <t>20</t>
  </si>
  <si>
    <t>32</t>
  </si>
  <si>
    <t>33</t>
  </si>
  <si>
    <t>38</t>
  </si>
  <si>
    <t>39</t>
  </si>
  <si>
    <t>47</t>
  </si>
  <si>
    <t>54</t>
  </si>
  <si>
    <t>55</t>
  </si>
  <si>
    <t>60</t>
  </si>
  <si>
    <t>68</t>
  </si>
  <si>
    <t>69</t>
  </si>
  <si>
    <t>71</t>
  </si>
  <si>
    <t>72</t>
  </si>
  <si>
    <t>73</t>
  </si>
  <si>
    <t>56</t>
  </si>
  <si>
    <t>57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</si>
  <si>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</si>
  <si>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</si>
  <si>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</si>
  <si>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</si>
  <si>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</si>
  <si>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</si>
  <si>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</si>
  <si>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</si>
  <si>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</si>
  <si>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</si>
  <si>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</si>
  <si>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</si>
  <si>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(рублей)</t>
  </si>
  <si>
    <t>Дорожное хозяйство (дорожные фонды)</t>
  </si>
  <si>
    <t>0400</t>
  </si>
  <si>
    <t>0409</t>
  </si>
  <si>
    <t>Резервные фонды</t>
  </si>
  <si>
    <t>Иные бюджетные ассигнования</t>
  </si>
  <si>
    <t>Резервные средства</t>
  </si>
  <si>
    <t>0111</t>
  </si>
  <si>
    <t>58</t>
  </si>
  <si>
    <t>75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</si>
  <si>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</si>
  <si>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</si>
  <si>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</si>
  <si>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</si>
  <si>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</si>
  <si>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</si>
  <si>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7640051180</t>
  </si>
  <si>
    <t>7640081610</t>
  </si>
  <si>
    <t>0100000000</t>
  </si>
  <si>
    <t>0110081510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</si>
  <si>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</si>
  <si>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</si>
  <si>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</si>
  <si>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49</t>
  </si>
  <si>
    <t>53</t>
  </si>
  <si>
    <t>59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</si>
  <si>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</si>
  <si>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</si>
  <si>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</si>
  <si>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</si>
  <si>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</si>
  <si>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</si>
  <si>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</si>
  <si>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</si>
  <si>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</si>
  <si>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</si>
  <si>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Непрограмные расходы Администрации Лебяженского сельсовета</t>
  </si>
  <si>
    <t>27</t>
  </si>
  <si>
    <t>31</t>
  </si>
  <si>
    <t>61</t>
  </si>
  <si>
    <t>62</t>
  </si>
  <si>
    <t>76</t>
  </si>
  <si>
    <t>77</t>
  </si>
  <si>
    <t>800</t>
  </si>
  <si>
    <t>850</t>
  </si>
  <si>
    <t>Уплата налогов сборов и иных платежей</t>
  </si>
  <si>
    <t>Условно утвержденные расходы</t>
  </si>
  <si>
    <t>Расходы на выплаты персоналу государственных (муниципальных) органов</t>
  </si>
  <si>
    <t>7640075140</t>
  </si>
  <si>
    <t>34</t>
  </si>
  <si>
    <t>35</t>
  </si>
  <si>
    <t>36</t>
  </si>
  <si>
    <t>63</t>
  </si>
  <si>
    <t>70</t>
  </si>
  <si>
    <t>74</t>
  </si>
  <si>
    <t>Ведомственная структура расходов  бюджета муниципального образования Лебяженский сельсовет</t>
  </si>
  <si>
    <t>Иные закупки товаров, работ и услуг для обеспечения государственных  (муниципальных) нужд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</si>
  <si>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</si>
  <si>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</si>
  <si>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78</t>
  </si>
  <si>
    <t>79</t>
  </si>
  <si>
    <t>80</t>
  </si>
  <si>
    <t>0501</t>
  </si>
  <si>
    <t>81</t>
  </si>
  <si>
    <t>Жилищное хозяйство</t>
  </si>
  <si>
    <t>82</t>
  </si>
  <si>
    <t>83</t>
  </si>
  <si>
    <t>84</t>
  </si>
  <si>
    <t>85</t>
  </si>
  <si>
    <t xml:space="preserve">   </t>
  </si>
  <si>
    <t>Муниципальное образование Лебяженский сельсовет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</si>
  <si>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</si>
  <si>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</si>
  <si>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</si>
  <si>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</si>
  <si>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 xml:space="preserve">Функционирование   администрации Лебяженского сельсовета </t>
  </si>
  <si>
    <t>0130081530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</si>
  <si>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</si>
  <si>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</si>
  <si>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</si>
  <si>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</si>
  <si>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</si>
  <si>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</si>
  <si>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0120081520</t>
  </si>
  <si>
    <t>64</t>
  </si>
  <si>
    <t>65</t>
  </si>
  <si>
    <t>66</t>
  </si>
  <si>
    <t>67</t>
  </si>
  <si>
    <t>89</t>
  </si>
  <si>
    <t>93</t>
  </si>
  <si>
    <t>0800</t>
  </si>
  <si>
    <t>94</t>
  </si>
  <si>
    <t xml:space="preserve">КУЛЬТУРА </t>
  </si>
  <si>
    <t>0801</t>
  </si>
  <si>
    <t>95</t>
  </si>
  <si>
    <t>96</t>
  </si>
  <si>
    <t>97</t>
  </si>
  <si>
    <t>7640081920</t>
  </si>
  <si>
    <t>98</t>
  </si>
  <si>
    <t>99</t>
  </si>
  <si>
    <t>СОЦИАЛЬНАЯ ПОЛИТИКА</t>
  </si>
  <si>
    <t>1000</t>
  </si>
  <si>
    <t>101</t>
  </si>
  <si>
    <t>Пенсионное обеспечение</t>
  </si>
  <si>
    <t>1001</t>
  </si>
  <si>
    <t>102</t>
  </si>
  <si>
    <t>103</t>
  </si>
  <si>
    <t>104</t>
  </si>
  <si>
    <t>7640081930</t>
  </si>
  <si>
    <t>105</t>
  </si>
  <si>
    <t>106</t>
  </si>
  <si>
    <t>107</t>
  </si>
  <si>
    <t xml:space="preserve">МЕЖБЮДЖЕТНЫЕ ТРАНСФЕРТЫ ОБЩЕГО ХАРАКТЕРА БЮДЖЕТАМ БЮДЖЕТНОЙ СИСТЕМЫ РОССИЙСКОЙ ФЕДЕРАЦИИ </t>
  </si>
  <si>
    <t>108</t>
  </si>
  <si>
    <t>Прочие межбюджетные трансферты общего характера</t>
  </si>
  <si>
    <t>7640081900</t>
  </si>
  <si>
    <t>КУЛЬТУРА И КИНЕМАТОГРАФИЯ</t>
  </si>
  <si>
    <t>Предоставление иных межбюджетных трансфертов на осуществление переданных полномочий муниципальному району по организации досуга и обеспечения жителей поселения услугами организаций культуры  в рамках непрограммных расходов администрации Лебяженского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</si>
  <si>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Лебяженского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</si>
  <si>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Лебяженского сельсовета</t>
  </si>
  <si>
    <t>90</t>
  </si>
  <si>
    <t>91</t>
  </si>
  <si>
    <t>92</t>
  </si>
  <si>
    <t>86</t>
  </si>
  <si>
    <t>87</t>
  </si>
  <si>
    <t>88</t>
  </si>
  <si>
    <t xml:space="preserve">Непрограммные расходы  </t>
  </si>
  <si>
    <t>7000000000</t>
  </si>
  <si>
    <t xml:space="preserve">Муниципальная программа   "Улучшение качества жизнедеятельности и комфортных условий на территории Лебяженского сельсовета" </t>
  </si>
  <si>
    <t>Содержание автомобильных дорог в рамках непрограммных расходов администрации Лебяженского сельсовета</t>
  </si>
  <si>
    <t xml:space="preserve">Муниципальная программа  "Улучшение качества жизнедеятельности и комфортных условий на территории Лебяженского сельсовета" </t>
  </si>
  <si>
    <t>0110000000</t>
  </si>
  <si>
    <t>0120000000</t>
  </si>
  <si>
    <t>0130000000</t>
  </si>
  <si>
    <t xml:space="preserve">Расходы в рамках подпрограммы "Уличное освещение на территории сельсовета" муниципальной программы "Улучшение качества жизнедеятельности и комфортных условий на территории Лебяженского сельсовета" 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</si>
  <si>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</si>
  <si>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 xml:space="preserve">Взносы на  капитальный ремонт муниципального жилья в рамках подпрограммы "Текущий, кап.ремонт муниципального жилья" муниципальной программы   "Улучшение качества жизнедеятельности и комфортных условий на территории Лебяженского сельсовета" </t>
  </si>
  <si>
    <r>
      <rPr>
        <b/>
        <i/>
        <u val="single"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"Уличное освещение на территории сельсовета"</t>
    </r>
  </si>
  <si>
    <r>
      <rPr>
        <b/>
        <i/>
        <u val="single"/>
        <sz val="12"/>
        <color indexed="8"/>
        <rFont val="Times New Roman"/>
        <family val="1"/>
      </rPr>
      <t xml:space="preserve">Подпрограмма </t>
    </r>
    <r>
      <rPr>
        <b/>
        <i/>
        <sz val="12"/>
        <color indexed="8"/>
        <rFont val="Times New Roman"/>
        <family val="1"/>
      </rPr>
      <t xml:space="preserve"> "Прочие мероприятия по благоустройству"</t>
    </r>
  </si>
  <si>
    <r>
      <rPr>
        <b/>
        <i/>
        <u val="single"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"Текущий, капитальный ремонт муниципального жилья" </t>
    </r>
  </si>
  <si>
    <t>21</t>
  </si>
  <si>
    <t>22</t>
  </si>
  <si>
    <t>23</t>
  </si>
  <si>
    <t>40</t>
  </si>
  <si>
    <t>41</t>
  </si>
  <si>
    <t>42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</si>
  <si>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</si>
  <si>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</si>
  <si>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7640081740</t>
  </si>
  <si>
    <t>7640081750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</si>
  <si>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Лебяженского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</si>
  <si>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</si>
  <si>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Лебяженского сельсовета</t>
  </si>
  <si>
    <t>на 2022 год и плановый период 2023-2024 годов</t>
  </si>
  <si>
    <t>Сумма на          2022 год</t>
  </si>
  <si>
    <t>Сумма на 2023 год</t>
  </si>
  <si>
    <t>Сумма на     2024 год</t>
  </si>
  <si>
    <t>Приложение 4</t>
  </si>
  <si>
    <t>к  решению " О бюджете муниципального образования Лебяженский сельсовет на 2022год и плановый период 2023-2024 годов"</t>
  </si>
  <si>
    <t>Расходы по замене электропроводки в сельском Доме Культуры в рамках непрограммных расходов администрации Лебяженского сельсовета</t>
  </si>
  <si>
    <t>7640081770</t>
  </si>
  <si>
    <t>109</t>
  </si>
  <si>
    <t>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</si>
  <si>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</si>
  <si>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</si>
  <si>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</si>
  <si>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</si>
  <si>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Непрограммные расходы Администрации Лебяженского сельсовета</t>
  </si>
  <si>
    <t>Функционирование  Администрации Лебяженского сельсовета</t>
  </si>
  <si>
    <t>76400S4120</t>
  </si>
  <si>
    <t>Иной межбюджетный трансферт бюджетам сельских поселений на обеспечение первичных мер пожарной безопасности за счет средств краевого бюджета в рамках непрограмных расходов Администрации Лебяженского сельсовета</t>
  </si>
  <si>
    <t>Софинансирование иного межбюджетного трансферта на обеспечение первичных мер пожарной безопасности за счет средств местного бюджета в рамках непрограмных расходов Администрации Лебяженского сельсовета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</si>
  <si>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</si>
  <si>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</si>
  <si>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</si>
  <si>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</si>
  <si>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</si>
  <si>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</si>
  <si>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</si>
  <si>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</si>
  <si>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</si>
  <si>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</si>
  <si>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7640081760</t>
  </si>
  <si>
    <t>Расходы на содержание автомобильных дорог общего пользования в рамках непрограммных расходов администрации Лебяженского сельсовета</t>
  </si>
  <si>
    <t>76400S6410</t>
  </si>
  <si>
    <t>Расходы на реализацию мероприятий по поддержке местных инициатив в рамках непрограммных расходов администрации Лебяженского сельсовета</t>
  </si>
  <si>
    <t>Софинансирование к расходам на реализацию мероприятий по поддержке местных инициатив в рамках непрограммных расходов администрации Лебяженского сельсовета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</si>
  <si>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</si>
  <si>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</si>
  <si>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</si>
  <si>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</si>
  <si>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</si>
  <si>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</si>
  <si>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</si>
  <si>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</si>
  <si>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</si>
  <si>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</si>
  <si>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</si>
  <si>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</si>
  <si>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76400S5090</t>
  </si>
  <si>
    <t>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края)в рамках непрограмных расходов Администрации Лебяженского сельсовета</t>
  </si>
  <si>
    <t>ЗДРАВООХРАНЕНИЕ</t>
  </si>
  <si>
    <t>0900</t>
  </si>
  <si>
    <t xml:space="preserve">Другие вопросы в области здравоохранения </t>
  </si>
  <si>
    <t>0909</t>
  </si>
  <si>
    <t>Организация и проведение акарицидной обработки мест массового отдыха населения по  муниципальному образованию Лебяженский сельсовет в рамках непрограммных расходов администрации Лебяженского сельсовета</t>
  </si>
  <si>
    <t>76400S5550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</si>
  <si>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</si>
  <si>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</si>
  <si>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</si>
  <si>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</si>
  <si>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</si>
  <si>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</si>
  <si>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</si>
  <si>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</si>
  <si>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</si>
  <si>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</si>
  <si>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</si>
  <si>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</si>
  <si>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</si>
  <si>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Расходы на содержание автомобильных дорог общего пользования местного значения за счет средств дорожного фонда, в рамках непрограмных расходов Администрации Лебяженского сельсовета</t>
  </si>
  <si>
    <t>Расходы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 " государственной программы Красноярского края " Содействие развитию местного самоуправления" в рамках непрограммных расходов администрации Лебяженского сельсовета</t>
  </si>
  <si>
    <t>7640075080</t>
  </si>
  <si>
    <t>148</t>
  </si>
  <si>
    <t>149</t>
  </si>
  <si>
    <t>150</t>
  </si>
  <si>
    <t>7640077450</t>
  </si>
  <si>
    <t>7640010340</t>
  </si>
  <si>
    <t>Расходные обязательства, связанные с увеличением с 1 июня 2022 года региональных выплат, по министерству финансов Красноярского края в рамках непрограммных расходов Лебяженского сельсовета</t>
  </si>
  <si>
    <t>151</t>
  </si>
  <si>
    <t>152</t>
  </si>
  <si>
    <t>153</t>
  </si>
  <si>
    <t>154</t>
  </si>
  <si>
    <t>155</t>
  </si>
  <si>
    <t>156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</si>
  <si>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</si>
  <si>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</si>
  <si>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</si>
  <si>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</si>
  <si>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7640081240</t>
  </si>
  <si>
    <t>Выплаты в связи с утратой (повреждения) имущества вследствие чрезвычайной ситуации – пожара в с.Лебяжье, в рамках непрограммных расходов Лебяженского сельсовета</t>
  </si>
  <si>
    <t>157</t>
  </si>
  <si>
    <t>158</t>
  </si>
  <si>
    <t>159</t>
  </si>
  <si>
    <t>от 03.10.2022 №38-115-р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</si>
</sst>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 quotePrefix="1">
      <alignment horizontal="left" vertical="top" wrapText="1"/>
    </xf>
    <xf numFmtId="2" fontId="3" fillId="0" borderId="10" xfId="0" applyNumberFormat="1" applyFont="1" applyFill="1" applyBorder="1" applyAlignment="1" quotePrefix="1">
      <alignment horizontal="left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71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top"/>
    </xf>
    <xf numFmtId="0" fontId="0" fillId="32" borderId="0" xfId="0" applyFont="1" applyFill="1" applyAlignment="1">
      <alignment/>
    </xf>
    <xf numFmtId="2" fontId="18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70" fontId="3" fillId="0" borderId="10" xfId="43" applyFont="1" applyFill="1" applyBorder="1" applyAlignment="1">
      <alignment horizontal="center" vertical="center" wrapText="1"/>
    </xf>
    <xf numFmtId="170" fontId="3" fillId="0" borderId="10" xfId="43" applyFont="1" applyFill="1" applyBorder="1" applyAlignment="1">
      <alignment horizontal="center" wrapText="1"/>
    </xf>
    <xf numFmtId="49" fontId="3" fillId="0" borderId="10" xfId="43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vertical="top" wrapText="1"/>
    </xf>
    <xf numFmtId="170" fontId="3" fillId="0" borderId="10" xfId="43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justify" vertical="center"/>
    </xf>
    <xf numFmtId="2" fontId="3" fillId="0" borderId="10" xfId="0" applyNumberFormat="1" applyFont="1" applyFill="1" applyBorder="1" applyAlignment="1">
      <alignment vertical="top"/>
    </xf>
    <xf numFmtId="0" fontId="58" fillId="0" borderId="10" xfId="0" applyNumberFormat="1" applyFont="1" applyFill="1" applyBorder="1" applyAlignment="1" quotePrefix="1">
      <alignment horizontal="left" vertical="top" wrapText="1"/>
    </xf>
    <xf numFmtId="0" fontId="59" fillId="0" borderId="0" xfId="0" applyFont="1" applyAlignment="1">
      <alignment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53" applyFont="1" applyFill="1" applyAlignment="1">
      <alignment horizontal="right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tabSelected="1" view="pageBreakPreview" zoomScale="86" zoomScaleSheetLayoutView="86" workbookViewId="0" topLeftCell="A1">
      <selection activeCell="I5" sqref="I5"/>
    </sheetView>
  </sheetViews>
  <sheetFormatPr defaultColWidth="9.00390625" defaultRowHeight="12.75"/>
  <cols>
    <col min="1" max="1" width="8.00390625" style="50" customWidth="1"/>
    <col min="2" max="2" width="76.375" style="8" customWidth="1"/>
    <col min="3" max="3" width="11.125" style="9" customWidth="1"/>
    <col min="4" max="4" width="11.875" style="9" customWidth="1"/>
    <col min="5" max="5" width="14.375" style="9" customWidth="1"/>
    <col min="6" max="6" width="10.625" style="9" customWidth="1"/>
    <col min="7" max="7" width="16.375" style="7" customWidth="1"/>
    <col min="8" max="8" width="15.25390625" style="7" customWidth="1"/>
    <col min="9" max="9" width="17.125" style="7" customWidth="1"/>
    <col min="10" max="16384" width="9.125" style="7" customWidth="1"/>
  </cols>
  <sheetData>
    <row r="1" spans="7:9" ht="15.75">
      <c r="G1" s="9"/>
      <c r="H1" s="25"/>
      <c r="I1" s="11" t="s">
        <v>240</v>
      </c>
    </row>
    <row r="2" spans="7:9" ht="50.25" customHeight="1">
      <c r="G2" s="87" t="s">
        <v>241</v>
      </c>
      <c r="H2" s="88"/>
      <c r="I2" s="88"/>
    </row>
    <row r="3" spans="7:9" ht="15.75" customHeight="1">
      <c r="G3" s="89" t="s">
        <v>327</v>
      </c>
      <c r="H3" s="89"/>
      <c r="I3" s="89"/>
    </row>
    <row r="5" spans="1:7" s="4" customFormat="1" ht="15.75">
      <c r="A5" s="86" t="s">
        <v>138</v>
      </c>
      <c r="B5" s="86"/>
      <c r="C5" s="86"/>
      <c r="D5" s="86"/>
      <c r="E5" s="86"/>
      <c r="F5" s="86"/>
      <c r="G5" s="86"/>
    </row>
    <row r="6" spans="1:7" s="4" customFormat="1" ht="15.75">
      <c r="A6" s="86" t="s">
        <v>236</v>
      </c>
      <c r="B6" s="86"/>
      <c r="C6" s="86"/>
      <c r="D6" s="86"/>
      <c r="E6" s="86"/>
      <c r="F6" s="86"/>
      <c r="G6" s="86"/>
    </row>
    <row r="7" spans="1:7" s="4" customFormat="1" ht="15.75">
      <c r="A7" s="51"/>
      <c r="B7" s="5"/>
      <c r="C7" s="5"/>
      <c r="D7" s="5"/>
      <c r="E7" s="5"/>
      <c r="F7" s="5"/>
      <c r="G7" s="5"/>
    </row>
    <row r="8" spans="2:9" ht="15.75">
      <c r="B8" s="2"/>
      <c r="C8" s="3"/>
      <c r="D8" s="3" t="s">
        <v>152</v>
      </c>
      <c r="E8" s="3"/>
      <c r="F8" s="3"/>
      <c r="G8" s="1"/>
      <c r="I8" s="22" t="s">
        <v>83</v>
      </c>
    </row>
    <row r="9" spans="1:9" s="15" customFormat="1" ht="31.5">
      <c r="A9" s="16" t="s">
        <v>24</v>
      </c>
      <c r="B9" s="16" t="s">
        <v>25</v>
      </c>
      <c r="C9" s="17" t="s">
        <v>39</v>
      </c>
      <c r="D9" s="17" t="s">
        <v>11</v>
      </c>
      <c r="E9" s="17" t="s">
        <v>26</v>
      </c>
      <c r="F9" s="17" t="s">
        <v>42</v>
      </c>
      <c r="G9" s="18" t="s">
        <v>237</v>
      </c>
      <c r="H9" s="20" t="s">
        <v>238</v>
      </c>
      <c r="I9" s="21" t="s">
        <v>239</v>
      </c>
    </row>
    <row r="10" spans="1:9" s="15" customFormat="1" ht="15.75">
      <c r="A10" s="6"/>
      <c r="B10" s="17" t="s">
        <v>27</v>
      </c>
      <c r="C10" s="17" t="s">
        <v>28</v>
      </c>
      <c r="D10" s="17" t="s">
        <v>29</v>
      </c>
      <c r="E10" s="17" t="s">
        <v>30</v>
      </c>
      <c r="F10" s="17" t="s">
        <v>31</v>
      </c>
      <c r="G10" s="17" t="s">
        <v>32</v>
      </c>
      <c r="H10" s="19"/>
      <c r="I10" s="19"/>
    </row>
    <row r="11" spans="1:9" s="12" customFormat="1" ht="15.75">
      <c r="A11" s="6" t="s">
        <v>27</v>
      </c>
      <c r="B11" s="14" t="s">
        <v>153</v>
      </c>
      <c r="C11" s="13" t="s">
        <v>0</v>
      </c>
      <c r="D11" s="13" t="s">
        <v>34</v>
      </c>
      <c r="E11" s="13" t="s">
        <v>34</v>
      </c>
      <c r="F11" s="13" t="s">
        <v>34</v>
      </c>
      <c r="G11" s="26">
        <f>G170</f>
        <v>15756655.500000002</v>
      </c>
      <c r="H11" s="26">
        <f>H170</f>
        <v>9749974.4</v>
      </c>
      <c r="I11" s="26">
        <f>I170</f>
        <v>9895017.4</v>
      </c>
    </row>
    <row r="12" spans="1:9" s="12" customFormat="1" ht="15.75">
      <c r="A12" s="6" t="s">
        <v>28</v>
      </c>
      <c r="B12" s="14" t="s">
        <v>44</v>
      </c>
      <c r="C12" s="13" t="s">
        <v>0</v>
      </c>
      <c r="D12" s="13" t="s">
        <v>35</v>
      </c>
      <c r="E12" s="6"/>
      <c r="F12" s="13" t="s">
        <v>34</v>
      </c>
      <c r="G12" s="26">
        <f>G13+G20+G41+G34</f>
        <v>8361987.190000001</v>
      </c>
      <c r="H12" s="26">
        <f>H13+H20+H41+H34</f>
        <v>7123122.4</v>
      </c>
      <c r="I12" s="26">
        <f>I13+I20+I41+I34</f>
        <v>7151522.4</v>
      </c>
    </row>
    <row r="13" spans="1:9" s="15" customFormat="1" ht="31.5">
      <c r="A13" s="6" t="s">
        <v>29</v>
      </c>
      <c r="B13" s="41" t="s">
        <v>154</v>
      </c>
      <c r="C13" s="13" t="s">
        <v>0</v>
      </c>
      <c r="D13" s="13" t="s">
        <v>2</v>
      </c>
      <c r="E13" s="6"/>
      <c r="F13" s="13" t="s">
        <v>34</v>
      </c>
      <c r="G13" s="26">
        <f>G15</f>
        <v>980412.4</v>
      </c>
      <c r="H13" s="26">
        <f>H15</f>
        <v>980412.4</v>
      </c>
      <c r="I13" s="26">
        <f>I15</f>
        <v>980412.4</v>
      </c>
    </row>
    <row r="14" spans="1:9" s="55" customFormat="1" ht="27" customHeight="1">
      <c r="A14" s="6" t="s">
        <v>30</v>
      </c>
      <c r="B14" s="44" t="s">
        <v>209</v>
      </c>
      <c r="C14" s="17" t="s">
        <v>0</v>
      </c>
      <c r="D14" s="17" t="s">
        <v>2</v>
      </c>
      <c r="E14" s="17" t="s">
        <v>210</v>
      </c>
      <c r="F14" s="54"/>
      <c r="G14" s="56">
        <f>G15</f>
        <v>980412.4</v>
      </c>
      <c r="H14" s="56">
        <f>H15</f>
        <v>980412.4</v>
      </c>
      <c r="I14" s="56">
        <f>I15</f>
        <v>980412.4</v>
      </c>
    </row>
    <row r="15" spans="1:9" s="15" customFormat="1" ht="18.75" customHeight="1">
      <c r="A15" s="6" t="s">
        <v>31</v>
      </c>
      <c r="B15" s="10" t="s">
        <v>155</v>
      </c>
      <c r="C15" s="6" t="s">
        <v>0</v>
      </c>
      <c r="D15" s="6" t="s">
        <v>2</v>
      </c>
      <c r="E15" s="6" t="s">
        <v>94</v>
      </c>
      <c r="F15" s="6" t="s">
        <v>34</v>
      </c>
      <c r="G15" s="27">
        <f aca="true" t="shared" si="0" ref="G15:I18">G16</f>
        <v>980412.4</v>
      </c>
      <c r="H15" s="27">
        <f t="shared" si="0"/>
        <v>980412.4</v>
      </c>
      <c r="I15" s="27">
        <f t="shared" si="0"/>
        <v>980412.4</v>
      </c>
    </row>
    <row r="16" spans="1:9" s="15" customFormat="1" ht="18" customHeight="1">
      <c r="A16" s="6" t="s">
        <v>32</v>
      </c>
      <c r="B16" s="10" t="s">
        <v>156</v>
      </c>
      <c r="C16" s="6" t="s">
        <v>0</v>
      </c>
      <c r="D16" s="6" t="s">
        <v>2</v>
      </c>
      <c r="E16" s="6" t="s">
        <v>95</v>
      </c>
      <c r="F16" s="6"/>
      <c r="G16" s="27">
        <f t="shared" si="0"/>
        <v>980412.4</v>
      </c>
      <c r="H16" s="27">
        <f t="shared" si="0"/>
        <v>980412.4</v>
      </c>
      <c r="I16" s="27">
        <f t="shared" si="0"/>
        <v>980412.4</v>
      </c>
    </row>
    <row r="17" spans="1:9" s="15" customFormat="1" ht="47.25">
      <c r="A17" s="6" t="s">
        <v>33</v>
      </c>
      <c r="B17" s="10" t="s">
        <v>157</v>
      </c>
      <c r="C17" s="6" t="s">
        <v>0</v>
      </c>
      <c r="D17" s="6" t="s">
        <v>2</v>
      </c>
      <c r="E17" s="6" t="s">
        <v>96</v>
      </c>
      <c r="F17" s="6" t="s">
        <v>34</v>
      </c>
      <c r="G17" s="27">
        <f t="shared" si="0"/>
        <v>980412.4</v>
      </c>
      <c r="H17" s="27">
        <f t="shared" si="0"/>
        <v>980412.4</v>
      </c>
      <c r="I17" s="27">
        <f t="shared" si="0"/>
        <v>980412.4</v>
      </c>
    </row>
    <row r="18" spans="1:9" s="15" customFormat="1" ht="47.25" customHeight="1">
      <c r="A18" s="6" t="s">
        <v>48</v>
      </c>
      <c r="B18" s="10" t="s">
        <v>110</v>
      </c>
      <c r="C18" s="6" t="s">
        <v>0</v>
      </c>
      <c r="D18" s="6" t="s">
        <v>2</v>
      </c>
      <c r="E18" s="6" t="s">
        <v>96</v>
      </c>
      <c r="F18" s="6" t="s">
        <v>37</v>
      </c>
      <c r="G18" s="27">
        <f t="shared" si="0"/>
        <v>980412.4</v>
      </c>
      <c r="H18" s="65">
        <f t="shared" si="0"/>
        <v>980412.4</v>
      </c>
      <c r="I18" s="65">
        <f t="shared" si="0"/>
        <v>980412.4</v>
      </c>
    </row>
    <row r="19" spans="1:9" s="15" customFormat="1" ht="20.25" customHeight="1">
      <c r="A19" s="6" t="s">
        <v>81</v>
      </c>
      <c r="B19" s="10" t="s">
        <v>111</v>
      </c>
      <c r="C19" s="6" t="s">
        <v>0</v>
      </c>
      <c r="D19" s="6" t="s">
        <v>2</v>
      </c>
      <c r="E19" s="6" t="s">
        <v>96</v>
      </c>
      <c r="F19" s="6" t="s">
        <v>43</v>
      </c>
      <c r="G19" s="27">
        <f>939990+31046.4+9376</f>
        <v>980412.4</v>
      </c>
      <c r="H19" s="65">
        <f>G19</f>
        <v>980412.4</v>
      </c>
      <c r="I19" s="65">
        <f>G19</f>
        <v>980412.4</v>
      </c>
    </row>
    <row r="20" spans="1:9" s="15" customFormat="1" ht="53.25" customHeight="1">
      <c r="A20" s="6" t="s">
        <v>49</v>
      </c>
      <c r="B20" s="14" t="s">
        <v>103</v>
      </c>
      <c r="C20" s="13" t="s">
        <v>0</v>
      </c>
      <c r="D20" s="13" t="s">
        <v>7</v>
      </c>
      <c r="E20" s="6"/>
      <c r="F20" s="13"/>
      <c r="G20" s="26">
        <f>G22</f>
        <v>5090864.930000001</v>
      </c>
      <c r="H20" s="26">
        <f>H22</f>
        <v>4501474</v>
      </c>
      <c r="I20" s="26">
        <f>I22</f>
        <v>4529874</v>
      </c>
    </row>
    <row r="21" spans="1:9" s="55" customFormat="1" ht="27" customHeight="1">
      <c r="A21" s="6" t="s">
        <v>50</v>
      </c>
      <c r="B21" s="44" t="s">
        <v>209</v>
      </c>
      <c r="C21" s="17" t="s">
        <v>0</v>
      </c>
      <c r="D21" s="17" t="s">
        <v>7</v>
      </c>
      <c r="E21" s="17" t="s">
        <v>210</v>
      </c>
      <c r="F21" s="54"/>
      <c r="G21" s="56">
        <f aca="true" t="shared" si="1" ref="G21:I23">G22</f>
        <v>5090864.930000001</v>
      </c>
      <c r="H21" s="56">
        <f t="shared" si="1"/>
        <v>4501474</v>
      </c>
      <c r="I21" s="56">
        <f t="shared" si="1"/>
        <v>4529874</v>
      </c>
    </row>
    <row r="22" spans="1:9" s="15" customFormat="1" ht="15.75">
      <c r="A22" s="6" t="s">
        <v>51</v>
      </c>
      <c r="B22" s="10" t="s">
        <v>155</v>
      </c>
      <c r="C22" s="6" t="s">
        <v>0</v>
      </c>
      <c r="D22" s="6" t="s">
        <v>7</v>
      </c>
      <c r="E22" s="6" t="s">
        <v>94</v>
      </c>
      <c r="F22" s="6" t="s">
        <v>34</v>
      </c>
      <c r="G22" s="27">
        <f t="shared" si="1"/>
        <v>5090864.930000001</v>
      </c>
      <c r="H22" s="27">
        <f t="shared" si="1"/>
        <v>4501474</v>
      </c>
      <c r="I22" s="27">
        <f t="shared" si="1"/>
        <v>4529874</v>
      </c>
    </row>
    <row r="23" spans="1:9" s="15" customFormat="1" ht="21" customHeight="1">
      <c r="A23" s="6" t="s">
        <v>52</v>
      </c>
      <c r="B23" s="10" t="s">
        <v>158</v>
      </c>
      <c r="C23" s="6" t="s">
        <v>0</v>
      </c>
      <c r="D23" s="6" t="s">
        <v>7</v>
      </c>
      <c r="E23" s="6" t="s">
        <v>95</v>
      </c>
      <c r="F23" s="6"/>
      <c r="G23" s="27">
        <f>G24+G33</f>
        <v>5090864.930000001</v>
      </c>
      <c r="H23" s="27">
        <f t="shared" si="1"/>
        <v>4501474</v>
      </c>
      <c r="I23" s="27">
        <f t="shared" si="1"/>
        <v>4529874</v>
      </c>
    </row>
    <row r="24" spans="1:9" s="15" customFormat="1" ht="51" customHeight="1">
      <c r="A24" s="6" t="s">
        <v>53</v>
      </c>
      <c r="B24" s="10" t="s">
        <v>157</v>
      </c>
      <c r="C24" s="6" t="s">
        <v>0</v>
      </c>
      <c r="D24" s="6" t="s">
        <v>7</v>
      </c>
      <c r="E24" s="6" t="s">
        <v>96</v>
      </c>
      <c r="F24" s="6"/>
      <c r="G24" s="27">
        <f>G25+G27+G29</f>
        <v>5065864.930000001</v>
      </c>
      <c r="H24" s="27">
        <f>H25+H27+H29</f>
        <v>4501474</v>
      </c>
      <c r="I24" s="27">
        <f>I25+I27+I29</f>
        <v>4529874</v>
      </c>
    </row>
    <row r="25" spans="1:9" s="15" customFormat="1" ht="51" customHeight="1">
      <c r="A25" s="6" t="s">
        <v>17</v>
      </c>
      <c r="B25" s="10" t="s">
        <v>110</v>
      </c>
      <c r="C25" s="6" t="s">
        <v>0</v>
      </c>
      <c r="D25" s="6" t="s">
        <v>7</v>
      </c>
      <c r="E25" s="6" t="s">
        <v>96</v>
      </c>
      <c r="F25" s="6" t="s">
        <v>37</v>
      </c>
      <c r="G25" s="27">
        <f>G26</f>
        <v>2988123.6</v>
      </c>
      <c r="H25" s="27">
        <f>H26</f>
        <v>2855346</v>
      </c>
      <c r="I25" s="27">
        <f>I26</f>
        <v>3427262.01</v>
      </c>
    </row>
    <row r="26" spans="1:9" s="15" customFormat="1" ht="17.25" customHeight="1">
      <c r="A26" s="6" t="s">
        <v>13</v>
      </c>
      <c r="B26" s="10" t="s">
        <v>111</v>
      </c>
      <c r="C26" s="6" t="s">
        <v>0</v>
      </c>
      <c r="D26" s="6" t="s">
        <v>7</v>
      </c>
      <c r="E26" s="6" t="s">
        <v>96</v>
      </c>
      <c r="F26" s="6" t="s">
        <v>43</v>
      </c>
      <c r="G26" s="27">
        <f>2858346+25700+79936.7+24140.9</f>
        <v>2988123.6</v>
      </c>
      <c r="H26" s="27">
        <v>2855346</v>
      </c>
      <c r="I26" s="27">
        <v>3427262.01</v>
      </c>
    </row>
    <row r="27" spans="1:9" s="15" customFormat="1" ht="33" customHeight="1">
      <c r="A27" s="6" t="s">
        <v>8</v>
      </c>
      <c r="B27" s="10" t="s">
        <v>112</v>
      </c>
      <c r="C27" s="6" t="s">
        <v>0</v>
      </c>
      <c r="D27" s="6" t="s">
        <v>7</v>
      </c>
      <c r="E27" s="6" t="s">
        <v>96</v>
      </c>
      <c r="F27" s="6" t="s">
        <v>10</v>
      </c>
      <c r="G27" s="27">
        <f>G28</f>
        <v>1910598.5500000003</v>
      </c>
      <c r="H27" s="27">
        <f>H28</f>
        <v>1626128</v>
      </c>
      <c r="I27" s="27">
        <f>I28</f>
        <v>1082611.99</v>
      </c>
    </row>
    <row r="28" spans="1:9" s="15" customFormat="1" ht="35.25" customHeight="1">
      <c r="A28" s="6" t="s">
        <v>9</v>
      </c>
      <c r="B28" s="10" t="s">
        <v>113</v>
      </c>
      <c r="C28" s="6" t="s">
        <v>0</v>
      </c>
      <c r="D28" s="6" t="s">
        <v>7</v>
      </c>
      <c r="E28" s="6" t="s">
        <v>96</v>
      </c>
      <c r="F28" s="6" t="s">
        <v>41</v>
      </c>
      <c r="G28" s="27">
        <f>772611.99+310000+1042115.5-361888.42-157000-5200-16000+5000+51000-139000+343854.56+106000-3752.3-9600-5000-11464.41-11078.37</f>
        <v>1910598.5500000003</v>
      </c>
      <c r="H28" s="27">
        <v>1626128</v>
      </c>
      <c r="I28" s="27">
        <f>772611.99+310000</f>
        <v>1082611.99</v>
      </c>
    </row>
    <row r="29" spans="1:9" s="15" customFormat="1" ht="18.75" customHeight="1">
      <c r="A29" s="6" t="s">
        <v>54</v>
      </c>
      <c r="B29" s="10" t="s">
        <v>88</v>
      </c>
      <c r="C29" s="6" t="s">
        <v>0</v>
      </c>
      <c r="D29" s="6" t="s">
        <v>7</v>
      </c>
      <c r="E29" s="6" t="s">
        <v>96</v>
      </c>
      <c r="F29" s="23" t="s">
        <v>126</v>
      </c>
      <c r="G29" s="27">
        <f>G30</f>
        <v>167142.78</v>
      </c>
      <c r="H29" s="27">
        <f>H30</f>
        <v>20000</v>
      </c>
      <c r="I29" s="27">
        <f>I30</f>
        <v>20000</v>
      </c>
    </row>
    <row r="30" spans="1:9" s="15" customFormat="1" ht="18.75" customHeight="1">
      <c r="A30" s="6" t="s">
        <v>55</v>
      </c>
      <c r="B30" s="10" t="s">
        <v>128</v>
      </c>
      <c r="C30" s="6" t="s">
        <v>0</v>
      </c>
      <c r="D30" s="6" t="s">
        <v>7</v>
      </c>
      <c r="E30" s="6" t="s">
        <v>96</v>
      </c>
      <c r="F30" s="23" t="s">
        <v>127</v>
      </c>
      <c r="G30" s="27">
        <f>20000+100000+9600+5000+21464.41+11078.37</f>
        <v>167142.78</v>
      </c>
      <c r="H30" s="27">
        <v>20000</v>
      </c>
      <c r="I30" s="27">
        <v>20000</v>
      </c>
    </row>
    <row r="31" spans="1:9" s="15" customFormat="1" ht="55.5" customHeight="1">
      <c r="A31" s="6" t="s">
        <v>223</v>
      </c>
      <c r="B31" s="81" t="s">
        <v>311</v>
      </c>
      <c r="C31" s="6" t="s">
        <v>0</v>
      </c>
      <c r="D31" s="6" t="s">
        <v>7</v>
      </c>
      <c r="E31" s="6" t="s">
        <v>310</v>
      </c>
      <c r="F31" s="23"/>
      <c r="G31" s="27">
        <f>G32</f>
        <v>25000</v>
      </c>
      <c r="H31" s="82">
        <v>0</v>
      </c>
      <c r="I31" s="82">
        <v>0</v>
      </c>
    </row>
    <row r="32" spans="1:9" s="15" customFormat="1" ht="18.75" customHeight="1">
      <c r="A32" s="6" t="s">
        <v>224</v>
      </c>
      <c r="B32" s="10" t="s">
        <v>115</v>
      </c>
      <c r="C32" s="6" t="s">
        <v>0</v>
      </c>
      <c r="D32" s="6" t="s">
        <v>7</v>
      </c>
      <c r="E32" s="6" t="s">
        <v>310</v>
      </c>
      <c r="F32" s="23" t="s">
        <v>37</v>
      </c>
      <c r="G32" s="27">
        <f>G33</f>
        <v>25000</v>
      </c>
      <c r="H32" s="82">
        <v>0</v>
      </c>
      <c r="I32" s="82">
        <v>0</v>
      </c>
    </row>
    <row r="33" spans="1:9" s="15" customFormat="1" ht="18.75" customHeight="1">
      <c r="A33" s="6" t="s">
        <v>225</v>
      </c>
      <c r="B33" s="10" t="s">
        <v>111</v>
      </c>
      <c r="C33" s="6" t="s">
        <v>0</v>
      </c>
      <c r="D33" s="6" t="s">
        <v>7</v>
      </c>
      <c r="E33" s="6" t="s">
        <v>310</v>
      </c>
      <c r="F33" s="23" t="s">
        <v>43</v>
      </c>
      <c r="G33" s="27">
        <v>25000</v>
      </c>
      <c r="H33" s="82">
        <v>0</v>
      </c>
      <c r="I33" s="82">
        <v>0</v>
      </c>
    </row>
    <row r="34" spans="1:9" s="15" customFormat="1" ht="15.75" customHeight="1">
      <c r="A34" s="6" t="s">
        <v>71</v>
      </c>
      <c r="B34" s="14" t="s">
        <v>87</v>
      </c>
      <c r="C34" s="24" t="s">
        <v>0</v>
      </c>
      <c r="D34" s="24" t="s">
        <v>90</v>
      </c>
      <c r="E34" s="29"/>
      <c r="F34" s="30"/>
      <c r="G34" s="26">
        <f>G38</f>
        <v>10000</v>
      </c>
      <c r="H34" s="26">
        <f>H38</f>
        <v>10000</v>
      </c>
      <c r="I34" s="26">
        <f>I38</f>
        <v>10000</v>
      </c>
    </row>
    <row r="35" spans="1:9" s="55" customFormat="1" ht="27" customHeight="1">
      <c r="A35" s="6" t="s">
        <v>72</v>
      </c>
      <c r="B35" s="44" t="s">
        <v>209</v>
      </c>
      <c r="C35" s="17" t="s">
        <v>0</v>
      </c>
      <c r="D35" s="17" t="s">
        <v>90</v>
      </c>
      <c r="E35" s="17" t="s">
        <v>210</v>
      </c>
      <c r="F35" s="54"/>
      <c r="G35" s="56">
        <f>G36</f>
        <v>10000</v>
      </c>
      <c r="H35" s="56">
        <f>H36</f>
        <v>10000</v>
      </c>
      <c r="I35" s="56">
        <f>I36</f>
        <v>10000</v>
      </c>
    </row>
    <row r="36" spans="1:9" s="15" customFormat="1" ht="15.75" customHeight="1">
      <c r="A36" s="6" t="s">
        <v>73</v>
      </c>
      <c r="B36" s="10" t="s">
        <v>155</v>
      </c>
      <c r="C36" s="20" t="s">
        <v>0</v>
      </c>
      <c r="D36" s="20" t="s">
        <v>90</v>
      </c>
      <c r="E36" s="21">
        <v>7600000000</v>
      </c>
      <c r="F36" s="30"/>
      <c r="G36" s="27">
        <f aca="true" t="shared" si="2" ref="G36:I39">G37</f>
        <v>10000</v>
      </c>
      <c r="H36" s="27">
        <f t="shared" si="2"/>
        <v>10000</v>
      </c>
      <c r="I36" s="27">
        <f t="shared" si="2"/>
        <v>10000</v>
      </c>
    </row>
    <row r="37" spans="1:9" s="15" customFormat="1" ht="15.75" customHeight="1">
      <c r="A37" s="6" t="s">
        <v>120</v>
      </c>
      <c r="B37" s="10" t="s">
        <v>158</v>
      </c>
      <c r="C37" s="20" t="s">
        <v>0</v>
      </c>
      <c r="D37" s="20" t="s">
        <v>90</v>
      </c>
      <c r="E37" s="21">
        <v>7640000000</v>
      </c>
      <c r="F37" s="30"/>
      <c r="G37" s="27">
        <f t="shared" si="2"/>
        <v>10000</v>
      </c>
      <c r="H37" s="27">
        <f t="shared" si="2"/>
        <v>10000</v>
      </c>
      <c r="I37" s="27">
        <f t="shared" si="2"/>
        <v>10000</v>
      </c>
    </row>
    <row r="38" spans="1:9" s="15" customFormat="1" ht="51" customHeight="1">
      <c r="A38" s="6" t="s">
        <v>74</v>
      </c>
      <c r="B38" s="10" t="s">
        <v>160</v>
      </c>
      <c r="C38" s="20" t="s">
        <v>0</v>
      </c>
      <c r="D38" s="20" t="s">
        <v>90</v>
      </c>
      <c r="E38" s="21">
        <v>7640081710</v>
      </c>
      <c r="F38" s="31"/>
      <c r="G38" s="27">
        <f t="shared" si="2"/>
        <v>10000</v>
      </c>
      <c r="H38" s="27">
        <f t="shared" si="2"/>
        <v>10000</v>
      </c>
      <c r="I38" s="27">
        <f t="shared" si="2"/>
        <v>10000</v>
      </c>
    </row>
    <row r="39" spans="1:9" s="15" customFormat="1" ht="17.25" customHeight="1">
      <c r="A39" s="6" t="s">
        <v>75</v>
      </c>
      <c r="B39" s="10" t="s">
        <v>88</v>
      </c>
      <c r="C39" s="20" t="s">
        <v>0</v>
      </c>
      <c r="D39" s="20" t="s">
        <v>90</v>
      </c>
      <c r="E39" s="21">
        <v>7640081710</v>
      </c>
      <c r="F39" s="32">
        <v>800</v>
      </c>
      <c r="G39" s="27">
        <f t="shared" si="2"/>
        <v>10000</v>
      </c>
      <c r="H39" s="27">
        <f t="shared" si="2"/>
        <v>10000</v>
      </c>
      <c r="I39" s="27">
        <f t="shared" si="2"/>
        <v>10000</v>
      </c>
    </row>
    <row r="40" spans="1:9" s="15" customFormat="1" ht="16.5" customHeight="1">
      <c r="A40" s="6" t="s">
        <v>76</v>
      </c>
      <c r="B40" s="10" t="s">
        <v>89</v>
      </c>
      <c r="C40" s="20" t="s">
        <v>0</v>
      </c>
      <c r="D40" s="20" t="s">
        <v>90</v>
      </c>
      <c r="E40" s="21">
        <v>7640081710</v>
      </c>
      <c r="F40" s="32">
        <v>870</v>
      </c>
      <c r="G40" s="27">
        <v>10000</v>
      </c>
      <c r="H40" s="27">
        <v>10000</v>
      </c>
      <c r="I40" s="27">
        <v>10000</v>
      </c>
    </row>
    <row r="41" spans="1:9" s="15" customFormat="1" ht="15.75">
      <c r="A41" s="6" t="s">
        <v>121</v>
      </c>
      <c r="B41" s="14" t="s">
        <v>46</v>
      </c>
      <c r="C41" s="13" t="s">
        <v>0</v>
      </c>
      <c r="D41" s="13" t="s">
        <v>20</v>
      </c>
      <c r="E41" s="6"/>
      <c r="F41" s="13"/>
      <c r="G41" s="26">
        <f>G43</f>
        <v>2280709.86</v>
      </c>
      <c r="H41" s="26">
        <f>H43</f>
        <v>1631236</v>
      </c>
      <c r="I41" s="26">
        <f>I43</f>
        <v>1631236</v>
      </c>
    </row>
    <row r="42" spans="1:9" s="55" customFormat="1" ht="27" customHeight="1">
      <c r="A42" s="6" t="s">
        <v>56</v>
      </c>
      <c r="B42" s="44" t="s">
        <v>209</v>
      </c>
      <c r="C42" s="17" t="s">
        <v>0</v>
      </c>
      <c r="D42" s="17" t="s">
        <v>20</v>
      </c>
      <c r="E42" s="17" t="s">
        <v>210</v>
      </c>
      <c r="F42" s="54"/>
      <c r="G42" s="56">
        <f aca="true" t="shared" si="3" ref="G42:I43">G43</f>
        <v>2280709.86</v>
      </c>
      <c r="H42" s="56">
        <f t="shared" si="3"/>
        <v>1631236</v>
      </c>
      <c r="I42" s="56">
        <f t="shared" si="3"/>
        <v>1631236</v>
      </c>
    </row>
    <row r="43" spans="1:9" s="15" customFormat="1" ht="15.75">
      <c r="A43" s="6" t="s">
        <v>57</v>
      </c>
      <c r="B43" s="10" t="s">
        <v>162</v>
      </c>
      <c r="C43" s="6" t="s">
        <v>0</v>
      </c>
      <c r="D43" s="6" t="s">
        <v>20</v>
      </c>
      <c r="E43" s="6" t="s">
        <v>94</v>
      </c>
      <c r="F43" s="6" t="s">
        <v>34</v>
      </c>
      <c r="G43" s="27">
        <f t="shared" si="3"/>
        <v>2280709.86</v>
      </c>
      <c r="H43" s="27">
        <f t="shared" si="3"/>
        <v>1631236</v>
      </c>
      <c r="I43" s="27">
        <f t="shared" si="3"/>
        <v>1631236</v>
      </c>
    </row>
    <row r="44" spans="1:9" s="15" customFormat="1" ht="18.75" customHeight="1">
      <c r="A44" s="6" t="s">
        <v>132</v>
      </c>
      <c r="B44" s="10" t="s">
        <v>163</v>
      </c>
      <c r="C44" s="6" t="s">
        <v>0</v>
      </c>
      <c r="D44" s="6" t="s">
        <v>20</v>
      </c>
      <c r="E44" s="6" t="s">
        <v>95</v>
      </c>
      <c r="F44" s="6" t="s">
        <v>34</v>
      </c>
      <c r="G44" s="27">
        <f>G45+G59+G53+G62+G65+G68+G52+G56</f>
        <v>2280709.86</v>
      </c>
      <c r="H44" s="27">
        <f>H45+H59+H53+H62+H65</f>
        <v>1631236</v>
      </c>
      <c r="I44" s="27">
        <f>I45+I59+I53+I62+I65</f>
        <v>1631236</v>
      </c>
    </row>
    <row r="45" spans="1:9" s="15" customFormat="1" ht="32.25" customHeight="1">
      <c r="A45" s="6" t="s">
        <v>133</v>
      </c>
      <c r="B45" s="10" t="s">
        <v>161</v>
      </c>
      <c r="C45" s="6" t="s">
        <v>0</v>
      </c>
      <c r="D45" s="6" t="s">
        <v>20</v>
      </c>
      <c r="E45" s="6" t="s">
        <v>97</v>
      </c>
      <c r="F45" s="6" t="s">
        <v>34</v>
      </c>
      <c r="G45" s="27">
        <f>G46+G48</f>
        <v>1519669.8599999999</v>
      </c>
      <c r="H45" s="27">
        <f>H46+H48</f>
        <v>1559636</v>
      </c>
      <c r="I45" s="27">
        <f>I46+I48</f>
        <v>1559636</v>
      </c>
    </row>
    <row r="46" spans="1:9" s="15" customFormat="1" ht="47.25" customHeight="1">
      <c r="A46" s="6" t="s">
        <v>134</v>
      </c>
      <c r="B46" s="10" t="s">
        <v>110</v>
      </c>
      <c r="C46" s="6" t="s">
        <v>0</v>
      </c>
      <c r="D46" s="6" t="s">
        <v>20</v>
      </c>
      <c r="E46" s="6" t="s">
        <v>97</v>
      </c>
      <c r="F46" s="6" t="s">
        <v>37</v>
      </c>
      <c r="G46" s="27">
        <f>G47</f>
        <v>595636</v>
      </c>
      <c r="H46" s="27">
        <f>H47</f>
        <v>559636</v>
      </c>
      <c r="I46" s="27">
        <f>I47</f>
        <v>559636</v>
      </c>
    </row>
    <row r="47" spans="1:9" s="15" customFormat="1" ht="15.75">
      <c r="A47" s="6" t="s">
        <v>82</v>
      </c>
      <c r="B47" s="10" t="s">
        <v>93</v>
      </c>
      <c r="C47" s="6" t="s">
        <v>0</v>
      </c>
      <c r="D47" s="6" t="s">
        <v>20</v>
      </c>
      <c r="E47" s="6" t="s">
        <v>97</v>
      </c>
      <c r="F47" s="6" t="s">
        <v>38</v>
      </c>
      <c r="G47" s="27">
        <f>559636+36000</f>
        <v>595636</v>
      </c>
      <c r="H47" s="27">
        <v>559636</v>
      </c>
      <c r="I47" s="27">
        <v>559636</v>
      </c>
    </row>
    <row r="48" spans="1:9" s="15" customFormat="1" ht="31.5">
      <c r="A48" s="6" t="s">
        <v>58</v>
      </c>
      <c r="B48" s="10" t="s">
        <v>116</v>
      </c>
      <c r="C48" s="6" t="s">
        <v>0</v>
      </c>
      <c r="D48" s="6" t="s">
        <v>20</v>
      </c>
      <c r="E48" s="6" t="s">
        <v>97</v>
      </c>
      <c r="F48" s="6" t="s">
        <v>10</v>
      </c>
      <c r="G48" s="27">
        <f>G49</f>
        <v>924033.8599999999</v>
      </c>
      <c r="H48" s="27">
        <f>H49</f>
        <v>1000000</v>
      </c>
      <c r="I48" s="27">
        <f>I49</f>
        <v>1000000</v>
      </c>
    </row>
    <row r="49" spans="1:9" s="15" customFormat="1" ht="31.5">
      <c r="A49" s="6" t="s">
        <v>59</v>
      </c>
      <c r="B49" s="10" t="s">
        <v>114</v>
      </c>
      <c r="C49" s="6" t="s">
        <v>0</v>
      </c>
      <c r="D49" s="6" t="s">
        <v>20</v>
      </c>
      <c r="E49" s="6" t="s">
        <v>97</v>
      </c>
      <c r="F49" s="6" t="s">
        <v>41</v>
      </c>
      <c r="G49" s="27">
        <f>361888.42+157000+150000+50000+27000+5692.82+182452.62-6000+6000-10000</f>
        <v>924033.8599999999</v>
      </c>
      <c r="H49" s="27">
        <v>1000000</v>
      </c>
      <c r="I49" s="27">
        <v>1000000</v>
      </c>
    </row>
    <row r="50" spans="1:9" s="15" customFormat="1" ht="47.25">
      <c r="A50" s="6" t="s">
        <v>226</v>
      </c>
      <c r="B50" s="81" t="s">
        <v>311</v>
      </c>
      <c r="C50" s="6" t="s">
        <v>0</v>
      </c>
      <c r="D50" s="6" t="s">
        <v>20</v>
      </c>
      <c r="E50" s="6" t="s">
        <v>310</v>
      </c>
      <c r="F50" s="23"/>
      <c r="G50" s="27">
        <f>G51</f>
        <v>35000</v>
      </c>
      <c r="H50" s="82">
        <v>0</v>
      </c>
      <c r="I50" s="82">
        <v>0</v>
      </c>
    </row>
    <row r="51" spans="1:9" s="15" customFormat="1" ht="63">
      <c r="A51" s="6" t="s">
        <v>227</v>
      </c>
      <c r="B51" s="10" t="s">
        <v>115</v>
      </c>
      <c r="C51" s="6" t="s">
        <v>0</v>
      </c>
      <c r="D51" s="6" t="s">
        <v>20</v>
      </c>
      <c r="E51" s="6" t="s">
        <v>310</v>
      </c>
      <c r="F51" s="23" t="s">
        <v>37</v>
      </c>
      <c r="G51" s="27">
        <f>G52</f>
        <v>35000</v>
      </c>
      <c r="H51" s="82">
        <v>0</v>
      </c>
      <c r="I51" s="82">
        <v>0</v>
      </c>
    </row>
    <row r="52" spans="1:9" s="15" customFormat="1" ht="31.5">
      <c r="A52" s="6" t="s">
        <v>228</v>
      </c>
      <c r="B52" s="10" t="s">
        <v>111</v>
      </c>
      <c r="C52" s="6" t="s">
        <v>0</v>
      </c>
      <c r="D52" s="6" t="s">
        <v>20</v>
      </c>
      <c r="E52" s="6" t="s">
        <v>310</v>
      </c>
      <c r="F52" s="23" t="s">
        <v>43</v>
      </c>
      <c r="G52" s="27">
        <v>35000</v>
      </c>
      <c r="H52" s="82">
        <v>0</v>
      </c>
      <c r="I52" s="82">
        <v>0</v>
      </c>
    </row>
    <row r="53" spans="1:9" s="15" customFormat="1" ht="47.25">
      <c r="A53" s="6" t="s">
        <v>77</v>
      </c>
      <c r="B53" s="67" t="s">
        <v>164</v>
      </c>
      <c r="C53" s="6" t="s">
        <v>0</v>
      </c>
      <c r="D53" s="6" t="s">
        <v>20</v>
      </c>
      <c r="E53" s="6" t="s">
        <v>131</v>
      </c>
      <c r="F53" s="6"/>
      <c r="G53" s="27">
        <f aca="true" t="shared" si="4" ref="G53:I54">G54</f>
        <v>6900</v>
      </c>
      <c r="H53" s="27">
        <f t="shared" si="4"/>
        <v>6700</v>
      </c>
      <c r="I53" s="27">
        <f t="shared" si="4"/>
        <v>6700</v>
      </c>
    </row>
    <row r="54" spans="1:9" s="15" customFormat="1" ht="31.5">
      <c r="A54" s="6" t="s">
        <v>78</v>
      </c>
      <c r="B54" s="10" t="s">
        <v>116</v>
      </c>
      <c r="C54" s="6" t="s">
        <v>0</v>
      </c>
      <c r="D54" s="6" t="s">
        <v>20</v>
      </c>
      <c r="E54" s="6" t="s">
        <v>131</v>
      </c>
      <c r="F54" s="6" t="s">
        <v>10</v>
      </c>
      <c r="G54" s="27">
        <f t="shared" si="4"/>
        <v>6900</v>
      </c>
      <c r="H54" s="27">
        <f t="shared" si="4"/>
        <v>6700</v>
      </c>
      <c r="I54" s="27">
        <f t="shared" si="4"/>
        <v>6700</v>
      </c>
    </row>
    <row r="55" spans="1:9" s="15" customFormat="1" ht="31.5">
      <c r="A55" s="6" t="s">
        <v>79</v>
      </c>
      <c r="B55" s="10" t="s">
        <v>114</v>
      </c>
      <c r="C55" s="6" t="s">
        <v>0</v>
      </c>
      <c r="D55" s="6" t="s">
        <v>20</v>
      </c>
      <c r="E55" s="6" t="s">
        <v>131</v>
      </c>
      <c r="F55" s="6" t="s">
        <v>41</v>
      </c>
      <c r="G55" s="27">
        <f>6700+200</f>
        <v>6900</v>
      </c>
      <c r="H55" s="27">
        <v>6700</v>
      </c>
      <c r="I55" s="27">
        <v>6700</v>
      </c>
    </row>
    <row r="56" spans="1:9" s="15" customFormat="1" ht="48.75" customHeight="1">
      <c r="A56" s="6" t="s">
        <v>80</v>
      </c>
      <c r="B56" s="84" t="s">
        <v>323</v>
      </c>
      <c r="C56" s="6" t="s">
        <v>0</v>
      </c>
      <c r="D56" s="6" t="s">
        <v>20</v>
      </c>
      <c r="E56" s="85" t="s">
        <v>322</v>
      </c>
      <c r="F56" s="6"/>
      <c r="G56" s="27">
        <v>40000</v>
      </c>
      <c r="H56" s="27"/>
      <c r="I56" s="27"/>
    </row>
    <row r="57" spans="1:9" s="15" customFormat="1" ht="15.75">
      <c r="A57" s="6" t="s">
        <v>60</v>
      </c>
      <c r="B57" s="83" t="s">
        <v>318</v>
      </c>
      <c r="C57" s="6" t="s">
        <v>0</v>
      </c>
      <c r="D57" s="6" t="s">
        <v>20</v>
      </c>
      <c r="E57" s="6" t="s">
        <v>322</v>
      </c>
      <c r="F57" s="6" t="s">
        <v>320</v>
      </c>
      <c r="G57" s="27">
        <v>40000</v>
      </c>
      <c r="H57" s="27"/>
      <c r="I57" s="27"/>
    </row>
    <row r="58" spans="1:9" s="15" customFormat="1" ht="30">
      <c r="A58" s="6" t="s">
        <v>3</v>
      </c>
      <c r="B58" s="83" t="s">
        <v>319</v>
      </c>
      <c r="C58" s="6" t="s">
        <v>0</v>
      </c>
      <c r="D58" s="6" t="s">
        <v>20</v>
      </c>
      <c r="E58" s="6" t="s">
        <v>322</v>
      </c>
      <c r="F58" s="6" t="s">
        <v>321</v>
      </c>
      <c r="G58" s="27">
        <v>40000</v>
      </c>
      <c r="H58" s="27"/>
      <c r="I58" s="27"/>
    </row>
    <row r="59" spans="1:9" s="15" customFormat="1" ht="47.25">
      <c r="A59" s="6" t="s">
        <v>106</v>
      </c>
      <c r="B59" s="68" t="s">
        <v>233</v>
      </c>
      <c r="C59" s="17">
        <v>802</v>
      </c>
      <c r="D59" s="17" t="s">
        <v>20</v>
      </c>
      <c r="E59" s="17" t="s">
        <v>98</v>
      </c>
      <c r="F59" s="17"/>
      <c r="G59" s="52">
        <f aca="true" t="shared" si="5" ref="G59:I60">G60</f>
        <v>7300</v>
      </c>
      <c r="H59" s="52">
        <f t="shared" si="5"/>
        <v>7300</v>
      </c>
      <c r="I59" s="52">
        <f t="shared" si="5"/>
        <v>7300</v>
      </c>
    </row>
    <row r="60" spans="1:9" s="15" customFormat="1" ht="48" customHeight="1">
      <c r="A60" s="6" t="s">
        <v>4</v>
      </c>
      <c r="B60" s="10" t="s">
        <v>229</v>
      </c>
      <c r="C60" s="17">
        <v>802</v>
      </c>
      <c r="D60" s="17" t="s">
        <v>20</v>
      </c>
      <c r="E60" s="17" t="s">
        <v>98</v>
      </c>
      <c r="F60" s="17" t="s">
        <v>37</v>
      </c>
      <c r="G60" s="52">
        <f t="shared" si="5"/>
        <v>7300</v>
      </c>
      <c r="H60" s="52">
        <f>H61</f>
        <v>7300</v>
      </c>
      <c r="I60" s="52">
        <f t="shared" si="5"/>
        <v>7300</v>
      </c>
    </row>
    <row r="61" spans="1:9" s="15" customFormat="1" ht="18" customHeight="1">
      <c r="A61" s="6" t="s">
        <v>5</v>
      </c>
      <c r="B61" s="10" t="s">
        <v>230</v>
      </c>
      <c r="C61" s="17">
        <v>802</v>
      </c>
      <c r="D61" s="17" t="s">
        <v>20</v>
      </c>
      <c r="E61" s="17" t="s">
        <v>98</v>
      </c>
      <c r="F61" s="17" t="s">
        <v>38</v>
      </c>
      <c r="G61" s="52">
        <v>7300</v>
      </c>
      <c r="H61" s="52">
        <v>7300</v>
      </c>
      <c r="I61" s="52">
        <v>7300</v>
      </c>
    </row>
    <row r="62" spans="1:9" s="15" customFormat="1" ht="48.75" customHeight="1">
      <c r="A62" s="6" t="s">
        <v>6</v>
      </c>
      <c r="B62" s="68" t="s">
        <v>234</v>
      </c>
      <c r="C62" s="17">
        <v>802</v>
      </c>
      <c r="D62" s="17" t="s">
        <v>20</v>
      </c>
      <c r="E62" s="17" t="s">
        <v>231</v>
      </c>
      <c r="F62" s="17"/>
      <c r="G62" s="52">
        <f aca="true" t="shared" si="6" ref="G62:I63">G63</f>
        <v>27600</v>
      </c>
      <c r="H62" s="52">
        <f t="shared" si="6"/>
        <v>27600</v>
      </c>
      <c r="I62" s="52">
        <f t="shared" si="6"/>
        <v>27600</v>
      </c>
    </row>
    <row r="63" spans="1:9" s="15" customFormat="1" ht="18" customHeight="1">
      <c r="A63" s="6" t="s">
        <v>107</v>
      </c>
      <c r="B63" s="10" t="s">
        <v>229</v>
      </c>
      <c r="C63" s="17">
        <v>802</v>
      </c>
      <c r="D63" s="17" t="s">
        <v>20</v>
      </c>
      <c r="E63" s="17" t="s">
        <v>231</v>
      </c>
      <c r="F63" s="17" t="s">
        <v>37</v>
      </c>
      <c r="G63" s="52">
        <f t="shared" si="6"/>
        <v>27600</v>
      </c>
      <c r="H63" s="52">
        <f t="shared" si="6"/>
        <v>27600</v>
      </c>
      <c r="I63" s="52">
        <f t="shared" si="6"/>
        <v>27600</v>
      </c>
    </row>
    <row r="64" spans="1:9" s="15" customFormat="1" ht="18" customHeight="1">
      <c r="A64" s="6" t="s">
        <v>61</v>
      </c>
      <c r="B64" s="10" t="s">
        <v>230</v>
      </c>
      <c r="C64" s="17">
        <v>802</v>
      </c>
      <c r="D64" s="17" t="s">
        <v>20</v>
      </c>
      <c r="E64" s="17" t="s">
        <v>231</v>
      </c>
      <c r="F64" s="61">
        <v>110</v>
      </c>
      <c r="G64" s="52">
        <v>27600</v>
      </c>
      <c r="H64" s="52">
        <v>27600</v>
      </c>
      <c r="I64" s="52">
        <v>27600</v>
      </c>
    </row>
    <row r="65" spans="1:9" s="15" customFormat="1" ht="49.5" customHeight="1">
      <c r="A65" s="6" t="s">
        <v>62</v>
      </c>
      <c r="B65" s="68" t="s">
        <v>235</v>
      </c>
      <c r="C65" s="17">
        <v>802</v>
      </c>
      <c r="D65" s="17" t="s">
        <v>20</v>
      </c>
      <c r="E65" s="17" t="s">
        <v>232</v>
      </c>
      <c r="F65" s="62"/>
      <c r="G65" s="52">
        <f aca="true" t="shared" si="7" ref="G65:I66">G66</f>
        <v>30000</v>
      </c>
      <c r="H65" s="52">
        <f t="shared" si="7"/>
        <v>30000</v>
      </c>
      <c r="I65" s="52">
        <f t="shared" si="7"/>
        <v>30000</v>
      </c>
    </row>
    <row r="66" spans="1:9" s="15" customFormat="1" ht="18" customHeight="1">
      <c r="A66" s="6" t="s">
        <v>69</v>
      </c>
      <c r="B66" s="10" t="s">
        <v>229</v>
      </c>
      <c r="C66" s="17">
        <v>802</v>
      </c>
      <c r="D66" s="17" t="s">
        <v>20</v>
      </c>
      <c r="E66" s="17" t="s">
        <v>232</v>
      </c>
      <c r="F66" s="17" t="s">
        <v>37</v>
      </c>
      <c r="G66" s="52">
        <f t="shared" si="7"/>
        <v>30000</v>
      </c>
      <c r="H66" s="52">
        <f t="shared" si="7"/>
        <v>30000</v>
      </c>
      <c r="I66" s="52">
        <f t="shared" si="7"/>
        <v>30000</v>
      </c>
    </row>
    <row r="67" spans="1:9" s="15" customFormat="1" ht="18" customHeight="1">
      <c r="A67" s="6" t="s">
        <v>70</v>
      </c>
      <c r="B67" s="10" t="s">
        <v>230</v>
      </c>
      <c r="C67" s="17">
        <v>802</v>
      </c>
      <c r="D67" s="17" t="s">
        <v>20</v>
      </c>
      <c r="E67" s="17" t="s">
        <v>232</v>
      </c>
      <c r="F67" s="17" t="s">
        <v>38</v>
      </c>
      <c r="G67" s="52">
        <v>30000</v>
      </c>
      <c r="H67" s="52">
        <v>30000</v>
      </c>
      <c r="I67" s="52">
        <v>30000</v>
      </c>
    </row>
    <row r="68" spans="1:9" s="66" customFormat="1" ht="31.5">
      <c r="A68" s="6" t="s">
        <v>91</v>
      </c>
      <c r="B68" s="67" t="s">
        <v>242</v>
      </c>
      <c r="C68" s="6" t="s">
        <v>0</v>
      </c>
      <c r="D68" s="6" t="s">
        <v>20</v>
      </c>
      <c r="E68" s="6" t="s">
        <v>243</v>
      </c>
      <c r="F68" s="6"/>
      <c r="G68" s="27">
        <f>G69</f>
        <v>614240</v>
      </c>
      <c r="H68" s="27"/>
      <c r="I68" s="27"/>
    </row>
    <row r="69" spans="1:9" s="66" customFormat="1" ht="31.5">
      <c r="A69" s="6" t="s">
        <v>108</v>
      </c>
      <c r="B69" s="10" t="s">
        <v>116</v>
      </c>
      <c r="C69" s="6" t="s">
        <v>0</v>
      </c>
      <c r="D69" s="6" t="s">
        <v>20</v>
      </c>
      <c r="E69" s="6" t="s">
        <v>243</v>
      </c>
      <c r="F69" s="6" t="s">
        <v>10</v>
      </c>
      <c r="G69" s="27">
        <f>G70</f>
        <v>614240</v>
      </c>
      <c r="H69" s="27"/>
      <c r="I69" s="27"/>
    </row>
    <row r="70" spans="1:9" s="66" customFormat="1" ht="31.5">
      <c r="A70" s="6" t="s">
        <v>63</v>
      </c>
      <c r="B70" s="10" t="s">
        <v>114</v>
      </c>
      <c r="C70" s="6" t="s">
        <v>0</v>
      </c>
      <c r="D70" s="6" t="s">
        <v>20</v>
      </c>
      <c r="E70" s="6" t="s">
        <v>243</v>
      </c>
      <c r="F70" s="6" t="s">
        <v>41</v>
      </c>
      <c r="G70" s="27">
        <f>598240+16000</f>
        <v>614240</v>
      </c>
      <c r="H70" s="27"/>
      <c r="I70" s="27"/>
    </row>
    <row r="71" spans="1:9" s="12" customFormat="1" ht="15.75">
      <c r="A71" s="6" t="s">
        <v>122</v>
      </c>
      <c r="B71" s="14" t="s">
        <v>12</v>
      </c>
      <c r="C71" s="13" t="s">
        <v>0</v>
      </c>
      <c r="D71" s="13" t="s">
        <v>16</v>
      </c>
      <c r="E71" s="6"/>
      <c r="F71" s="13" t="s">
        <v>34</v>
      </c>
      <c r="G71" s="26">
        <f aca="true" t="shared" si="8" ref="G71:I75">G72</f>
        <v>143900</v>
      </c>
      <c r="H71" s="26">
        <f t="shared" si="8"/>
        <v>144800</v>
      </c>
      <c r="I71" s="26">
        <f t="shared" si="8"/>
        <v>0</v>
      </c>
    </row>
    <row r="72" spans="1:9" s="15" customFormat="1" ht="15.75">
      <c r="A72" s="6" t="s">
        <v>123</v>
      </c>
      <c r="B72" s="10" t="s">
        <v>104</v>
      </c>
      <c r="C72" s="6" t="s">
        <v>0</v>
      </c>
      <c r="D72" s="6" t="s">
        <v>19</v>
      </c>
      <c r="E72" s="6"/>
      <c r="F72" s="6" t="s">
        <v>34</v>
      </c>
      <c r="G72" s="27">
        <f>G74</f>
        <v>143900</v>
      </c>
      <c r="H72" s="27">
        <f>H74</f>
        <v>144800</v>
      </c>
      <c r="I72" s="27">
        <f>I74</f>
        <v>0</v>
      </c>
    </row>
    <row r="73" spans="1:9" s="55" customFormat="1" ht="27" customHeight="1">
      <c r="A73" s="6" t="s">
        <v>135</v>
      </c>
      <c r="B73" s="44" t="s">
        <v>209</v>
      </c>
      <c r="C73" s="17" t="s">
        <v>0</v>
      </c>
      <c r="D73" s="17" t="s">
        <v>19</v>
      </c>
      <c r="E73" s="17" t="s">
        <v>210</v>
      </c>
      <c r="F73" s="54"/>
      <c r="G73" s="56">
        <f>G74</f>
        <v>143900</v>
      </c>
      <c r="H73" s="56">
        <f>H74</f>
        <v>144800</v>
      </c>
      <c r="I73" s="56">
        <f>I74</f>
        <v>0</v>
      </c>
    </row>
    <row r="74" spans="1:9" s="15" customFormat="1" ht="15.75">
      <c r="A74" s="6" t="s">
        <v>167</v>
      </c>
      <c r="B74" s="10" t="s">
        <v>155</v>
      </c>
      <c r="C74" s="6" t="s">
        <v>0</v>
      </c>
      <c r="D74" s="6" t="s">
        <v>19</v>
      </c>
      <c r="E74" s="6" t="s">
        <v>94</v>
      </c>
      <c r="F74" s="6" t="s">
        <v>34</v>
      </c>
      <c r="G74" s="27">
        <f t="shared" si="8"/>
        <v>143900</v>
      </c>
      <c r="H74" s="27">
        <f t="shared" si="8"/>
        <v>144800</v>
      </c>
      <c r="I74" s="27">
        <f t="shared" si="8"/>
        <v>0</v>
      </c>
    </row>
    <row r="75" spans="1:9" s="15" customFormat="1" ht="15.75">
      <c r="A75" s="6" t="s">
        <v>168</v>
      </c>
      <c r="B75" s="10" t="s">
        <v>163</v>
      </c>
      <c r="C75" s="6" t="s">
        <v>0</v>
      </c>
      <c r="D75" s="6" t="s">
        <v>19</v>
      </c>
      <c r="E75" s="6" t="s">
        <v>95</v>
      </c>
      <c r="F75" s="6" t="s">
        <v>34</v>
      </c>
      <c r="G75" s="27">
        <f t="shared" si="8"/>
        <v>143900</v>
      </c>
      <c r="H75" s="27">
        <f t="shared" si="8"/>
        <v>144800</v>
      </c>
      <c r="I75" s="27">
        <f t="shared" si="8"/>
        <v>0</v>
      </c>
    </row>
    <row r="76" spans="1:9" s="15" customFormat="1" ht="47.25">
      <c r="A76" s="6" t="s">
        <v>169</v>
      </c>
      <c r="B76" s="10" t="s">
        <v>165</v>
      </c>
      <c r="C76" s="6" t="s">
        <v>0</v>
      </c>
      <c r="D76" s="6" t="s">
        <v>19</v>
      </c>
      <c r="E76" s="6" t="s">
        <v>99</v>
      </c>
      <c r="F76" s="6" t="s">
        <v>34</v>
      </c>
      <c r="G76" s="27">
        <f>G77+G79</f>
        <v>143900</v>
      </c>
      <c r="H76" s="27">
        <f>H77+H79</f>
        <v>144800</v>
      </c>
      <c r="I76" s="27">
        <f>I77+I79</f>
        <v>0</v>
      </c>
    </row>
    <row r="77" spans="1:9" s="15" customFormat="1" ht="49.5" customHeight="1">
      <c r="A77" s="6" t="s">
        <v>170</v>
      </c>
      <c r="B77" s="10" t="s">
        <v>115</v>
      </c>
      <c r="C77" s="6" t="s">
        <v>0</v>
      </c>
      <c r="D77" s="6" t="s">
        <v>19</v>
      </c>
      <c r="E77" s="6" t="s">
        <v>99</v>
      </c>
      <c r="F77" s="6" t="s">
        <v>37</v>
      </c>
      <c r="G77" s="27">
        <f>G78</f>
        <v>129830</v>
      </c>
      <c r="H77" s="27">
        <f>H78</f>
        <v>119140</v>
      </c>
      <c r="I77" s="27">
        <f>I78</f>
        <v>0</v>
      </c>
    </row>
    <row r="78" spans="1:9" s="15" customFormat="1" ht="21" customHeight="1">
      <c r="A78" s="6" t="s">
        <v>64</v>
      </c>
      <c r="B78" s="10" t="s">
        <v>130</v>
      </c>
      <c r="C78" s="6" t="s">
        <v>0</v>
      </c>
      <c r="D78" s="6" t="s">
        <v>19</v>
      </c>
      <c r="E78" s="6" t="s">
        <v>99</v>
      </c>
      <c r="F78" s="6" t="s">
        <v>43</v>
      </c>
      <c r="G78" s="27">
        <f>119140+2390+8300</f>
        <v>129830</v>
      </c>
      <c r="H78" s="27">
        <v>119140</v>
      </c>
      <c r="I78" s="27">
        <v>0</v>
      </c>
    </row>
    <row r="79" spans="1:9" s="15" customFormat="1" ht="31.5" customHeight="1">
      <c r="A79" s="6" t="s">
        <v>65</v>
      </c>
      <c r="B79" s="10" t="s">
        <v>112</v>
      </c>
      <c r="C79" s="6" t="s">
        <v>0</v>
      </c>
      <c r="D79" s="6" t="s">
        <v>19</v>
      </c>
      <c r="E79" s="6" t="s">
        <v>99</v>
      </c>
      <c r="F79" s="6" t="s">
        <v>10</v>
      </c>
      <c r="G79" s="27">
        <f>G80</f>
        <v>14070</v>
      </c>
      <c r="H79" s="27">
        <f>H80</f>
        <v>25660</v>
      </c>
      <c r="I79" s="27">
        <f>I80</f>
        <v>0</v>
      </c>
    </row>
    <row r="80" spans="1:9" s="15" customFormat="1" ht="36" customHeight="1">
      <c r="A80" s="6" t="s">
        <v>136</v>
      </c>
      <c r="B80" s="10" t="s">
        <v>47</v>
      </c>
      <c r="C80" s="6" t="s">
        <v>0</v>
      </c>
      <c r="D80" s="6" t="s">
        <v>19</v>
      </c>
      <c r="E80" s="6" t="s">
        <v>99</v>
      </c>
      <c r="F80" s="6" t="s">
        <v>41</v>
      </c>
      <c r="G80" s="27">
        <f>19160-2390-2700</f>
        <v>14070</v>
      </c>
      <c r="H80" s="27">
        <v>25660</v>
      </c>
      <c r="I80" s="27">
        <v>0</v>
      </c>
    </row>
    <row r="81" spans="1:9" s="15" customFormat="1" ht="32.25" customHeight="1">
      <c r="A81" s="6" t="s">
        <v>66</v>
      </c>
      <c r="B81" s="14" t="s">
        <v>246</v>
      </c>
      <c r="C81" s="13" t="s">
        <v>0</v>
      </c>
      <c r="D81" s="13" t="s">
        <v>247</v>
      </c>
      <c r="E81" s="13"/>
      <c r="F81" s="69"/>
      <c r="G81" s="26">
        <f>G82</f>
        <v>104000</v>
      </c>
      <c r="H81" s="26"/>
      <c r="I81" s="26"/>
    </row>
    <row r="82" spans="1:9" s="15" customFormat="1" ht="32.25" customHeight="1">
      <c r="A82" s="6" t="s">
        <v>67</v>
      </c>
      <c r="B82" s="14" t="s">
        <v>248</v>
      </c>
      <c r="C82" s="13" t="s">
        <v>0</v>
      </c>
      <c r="D82" s="13" t="s">
        <v>249</v>
      </c>
      <c r="E82" s="13"/>
      <c r="F82" s="69"/>
      <c r="G82" s="26">
        <f>G84</f>
        <v>104000</v>
      </c>
      <c r="H82" s="26"/>
      <c r="I82" s="26"/>
    </row>
    <row r="83" spans="1:9" s="55" customFormat="1" ht="27" customHeight="1">
      <c r="A83" s="6" t="s">
        <v>68</v>
      </c>
      <c r="B83" s="44" t="s">
        <v>209</v>
      </c>
      <c r="C83" s="17" t="s">
        <v>0</v>
      </c>
      <c r="D83" s="17" t="s">
        <v>249</v>
      </c>
      <c r="E83" s="17" t="s">
        <v>210</v>
      </c>
      <c r="F83" s="54"/>
      <c r="G83" s="56">
        <f>G84</f>
        <v>104000</v>
      </c>
      <c r="H83" s="56"/>
      <c r="I83" s="56"/>
    </row>
    <row r="84" spans="1:9" s="15" customFormat="1" ht="18.75" customHeight="1">
      <c r="A84" s="6" t="s">
        <v>137</v>
      </c>
      <c r="B84" s="10" t="s">
        <v>250</v>
      </c>
      <c r="C84" s="6" t="s">
        <v>0</v>
      </c>
      <c r="D84" s="6" t="s">
        <v>249</v>
      </c>
      <c r="E84" s="13" t="s">
        <v>94</v>
      </c>
      <c r="F84" s="23"/>
      <c r="G84" s="27">
        <f>G85</f>
        <v>104000</v>
      </c>
      <c r="H84" s="27"/>
      <c r="I84" s="27"/>
    </row>
    <row r="85" spans="1:9" s="15" customFormat="1" ht="18.75" customHeight="1">
      <c r="A85" s="6" t="s">
        <v>92</v>
      </c>
      <c r="B85" s="10" t="s">
        <v>251</v>
      </c>
      <c r="C85" s="6" t="s">
        <v>0</v>
      </c>
      <c r="D85" s="6" t="s">
        <v>249</v>
      </c>
      <c r="E85" s="6" t="s">
        <v>95</v>
      </c>
      <c r="F85" s="23"/>
      <c r="G85" s="27">
        <f>G86+G89</f>
        <v>104000</v>
      </c>
      <c r="H85" s="27"/>
      <c r="I85" s="27"/>
    </row>
    <row r="86" spans="1:9" s="15" customFormat="1" ht="68.25" customHeight="1">
      <c r="A86" s="6" t="s">
        <v>124</v>
      </c>
      <c r="B86" s="10" t="s">
        <v>253</v>
      </c>
      <c r="C86" s="6" t="s">
        <v>0</v>
      </c>
      <c r="D86" s="6" t="s">
        <v>249</v>
      </c>
      <c r="E86" s="6" t="s">
        <v>252</v>
      </c>
      <c r="F86" s="23"/>
      <c r="G86" s="27">
        <f>G87</f>
        <v>98800</v>
      </c>
      <c r="H86" s="27"/>
      <c r="I86" s="27"/>
    </row>
    <row r="87" spans="1:9" s="15" customFormat="1" ht="32.25" customHeight="1">
      <c r="A87" s="6" t="s">
        <v>125</v>
      </c>
      <c r="B87" s="10" t="s">
        <v>112</v>
      </c>
      <c r="C87" s="6" t="s">
        <v>0</v>
      </c>
      <c r="D87" s="6" t="s">
        <v>249</v>
      </c>
      <c r="E87" s="6" t="s">
        <v>252</v>
      </c>
      <c r="F87" s="23" t="s">
        <v>10</v>
      </c>
      <c r="G87" s="27">
        <f>G88</f>
        <v>98800</v>
      </c>
      <c r="H87" s="27"/>
      <c r="I87" s="27"/>
    </row>
    <row r="88" spans="1:9" s="15" customFormat="1" ht="20.25" customHeight="1">
      <c r="A88" s="6" t="s">
        <v>142</v>
      </c>
      <c r="B88" s="10" t="s">
        <v>47</v>
      </c>
      <c r="C88" s="6" t="s">
        <v>0</v>
      </c>
      <c r="D88" s="6" t="s">
        <v>249</v>
      </c>
      <c r="E88" s="6" t="s">
        <v>252</v>
      </c>
      <c r="F88" s="23" t="s">
        <v>41</v>
      </c>
      <c r="G88" s="27">
        <v>98800</v>
      </c>
      <c r="H88" s="27"/>
      <c r="I88" s="27"/>
    </row>
    <row r="89" spans="1:9" s="15" customFormat="1" ht="49.5" customHeight="1">
      <c r="A89" s="6" t="s">
        <v>143</v>
      </c>
      <c r="B89" s="10" t="s">
        <v>254</v>
      </c>
      <c r="C89" s="6" t="s">
        <v>0</v>
      </c>
      <c r="D89" s="6" t="s">
        <v>249</v>
      </c>
      <c r="E89" s="20" t="s">
        <v>252</v>
      </c>
      <c r="F89" s="23"/>
      <c r="G89" s="27">
        <f>G90</f>
        <v>5200</v>
      </c>
      <c r="H89" s="27"/>
      <c r="I89" s="27"/>
    </row>
    <row r="90" spans="1:9" s="15" customFormat="1" ht="20.25" customHeight="1">
      <c r="A90" s="6" t="s">
        <v>144</v>
      </c>
      <c r="B90" s="10" t="s">
        <v>112</v>
      </c>
      <c r="C90" s="6" t="s">
        <v>0</v>
      </c>
      <c r="D90" s="6" t="s">
        <v>249</v>
      </c>
      <c r="E90" s="20" t="s">
        <v>252</v>
      </c>
      <c r="F90" s="23" t="s">
        <v>10</v>
      </c>
      <c r="G90" s="27">
        <f>G91</f>
        <v>5200</v>
      </c>
      <c r="H90" s="27"/>
      <c r="I90" s="27"/>
    </row>
    <row r="91" spans="1:9" s="15" customFormat="1" ht="20.25" customHeight="1">
      <c r="A91" s="6" t="s">
        <v>146</v>
      </c>
      <c r="B91" s="10" t="s">
        <v>47</v>
      </c>
      <c r="C91" s="6" t="s">
        <v>0</v>
      </c>
      <c r="D91" s="6" t="s">
        <v>249</v>
      </c>
      <c r="E91" s="6" t="s">
        <v>252</v>
      </c>
      <c r="F91" s="23" t="s">
        <v>41</v>
      </c>
      <c r="G91" s="27">
        <v>5200</v>
      </c>
      <c r="H91" s="27"/>
      <c r="I91" s="27"/>
    </row>
    <row r="92" spans="1:9" s="15" customFormat="1" ht="18" customHeight="1">
      <c r="A92" s="6" t="s">
        <v>148</v>
      </c>
      <c r="B92" s="33" t="s">
        <v>105</v>
      </c>
      <c r="C92" s="24" t="s">
        <v>0</v>
      </c>
      <c r="D92" s="24" t="s">
        <v>85</v>
      </c>
      <c r="E92" s="13"/>
      <c r="F92" s="34"/>
      <c r="G92" s="26">
        <f aca="true" t="shared" si="9" ref="G92:I95">G93</f>
        <v>1738800</v>
      </c>
      <c r="H92" s="26">
        <f t="shared" si="9"/>
        <v>293100</v>
      </c>
      <c r="I92" s="26">
        <f t="shared" si="9"/>
        <v>301100</v>
      </c>
    </row>
    <row r="93" spans="1:9" s="15" customFormat="1" ht="15.75" customHeight="1">
      <c r="A93" s="6" t="s">
        <v>149</v>
      </c>
      <c r="B93" s="33" t="s">
        <v>84</v>
      </c>
      <c r="C93" s="20" t="s">
        <v>0</v>
      </c>
      <c r="D93" s="20" t="s">
        <v>86</v>
      </c>
      <c r="E93" s="28"/>
      <c r="F93" s="35"/>
      <c r="G93" s="27">
        <f t="shared" si="9"/>
        <v>1738800</v>
      </c>
      <c r="H93" s="27">
        <f t="shared" si="9"/>
        <v>293100</v>
      </c>
      <c r="I93" s="27">
        <f t="shared" si="9"/>
        <v>301100</v>
      </c>
    </row>
    <row r="94" spans="1:9" s="55" customFormat="1" ht="27" customHeight="1">
      <c r="A94" s="6" t="s">
        <v>150</v>
      </c>
      <c r="B94" s="44" t="s">
        <v>209</v>
      </c>
      <c r="C94" s="17" t="s">
        <v>0</v>
      </c>
      <c r="D94" s="17" t="s">
        <v>86</v>
      </c>
      <c r="E94" s="70" t="s">
        <v>210</v>
      </c>
      <c r="F94" s="54"/>
      <c r="G94" s="56">
        <f t="shared" si="9"/>
        <v>1738800</v>
      </c>
      <c r="H94" s="56">
        <f t="shared" si="9"/>
        <v>293100</v>
      </c>
      <c r="I94" s="56">
        <f t="shared" si="9"/>
        <v>301100</v>
      </c>
    </row>
    <row r="95" spans="1:9" s="15" customFormat="1" ht="16.5" customHeight="1">
      <c r="A95" s="6" t="s">
        <v>151</v>
      </c>
      <c r="B95" s="36" t="s">
        <v>119</v>
      </c>
      <c r="C95" s="20" t="s">
        <v>0</v>
      </c>
      <c r="D95" s="20" t="s">
        <v>86</v>
      </c>
      <c r="E95" s="71" t="s">
        <v>94</v>
      </c>
      <c r="F95" s="35"/>
      <c r="G95" s="27">
        <f t="shared" si="9"/>
        <v>1738800</v>
      </c>
      <c r="H95" s="27">
        <f t="shared" si="9"/>
        <v>293100</v>
      </c>
      <c r="I95" s="27">
        <f t="shared" si="9"/>
        <v>301100</v>
      </c>
    </row>
    <row r="96" spans="1:9" s="15" customFormat="1" ht="16.5" customHeight="1">
      <c r="A96" s="6" t="s">
        <v>206</v>
      </c>
      <c r="B96" s="36" t="s">
        <v>156</v>
      </c>
      <c r="C96" s="20" t="s">
        <v>0</v>
      </c>
      <c r="D96" s="20" t="s">
        <v>86</v>
      </c>
      <c r="E96" s="71" t="s">
        <v>95</v>
      </c>
      <c r="F96" s="35"/>
      <c r="G96" s="27">
        <f>G97+G100+G103+G106+G109</f>
        <v>1738800</v>
      </c>
      <c r="H96" s="27">
        <f>H97+H100+H103+H106</f>
        <v>293100</v>
      </c>
      <c r="I96" s="27">
        <f>I97+I100+I103+I106</f>
        <v>301100</v>
      </c>
    </row>
    <row r="97" spans="1:9" s="15" customFormat="1" ht="39" customHeight="1">
      <c r="A97" s="6" t="s">
        <v>207</v>
      </c>
      <c r="B97" s="36" t="s">
        <v>212</v>
      </c>
      <c r="C97" s="20" t="s">
        <v>0</v>
      </c>
      <c r="D97" s="20" t="s">
        <v>86</v>
      </c>
      <c r="E97" s="71" t="s">
        <v>100</v>
      </c>
      <c r="F97" s="35"/>
      <c r="G97" s="27">
        <f aca="true" t="shared" si="10" ref="G97:I101">G98</f>
        <v>286300</v>
      </c>
      <c r="H97" s="27">
        <f t="shared" si="10"/>
        <v>293100</v>
      </c>
      <c r="I97" s="27">
        <f t="shared" si="10"/>
        <v>301100</v>
      </c>
    </row>
    <row r="98" spans="1:9" s="15" customFormat="1" ht="33" customHeight="1">
      <c r="A98" s="6" t="s">
        <v>208</v>
      </c>
      <c r="B98" s="10" t="s">
        <v>117</v>
      </c>
      <c r="C98" s="20" t="s">
        <v>0</v>
      </c>
      <c r="D98" s="20" t="s">
        <v>86</v>
      </c>
      <c r="E98" s="71" t="s">
        <v>100</v>
      </c>
      <c r="F98" s="35" t="s">
        <v>10</v>
      </c>
      <c r="G98" s="27">
        <f t="shared" si="10"/>
        <v>286300</v>
      </c>
      <c r="H98" s="27">
        <f t="shared" si="10"/>
        <v>293100</v>
      </c>
      <c r="I98" s="27">
        <f t="shared" si="10"/>
        <v>301100</v>
      </c>
    </row>
    <row r="99" spans="1:9" s="15" customFormat="1" ht="31.5" customHeight="1">
      <c r="A99" s="6" t="s">
        <v>171</v>
      </c>
      <c r="B99" s="10" t="s">
        <v>118</v>
      </c>
      <c r="C99" s="20" t="s">
        <v>0</v>
      </c>
      <c r="D99" s="20" t="s">
        <v>86</v>
      </c>
      <c r="E99" s="71" t="s">
        <v>100</v>
      </c>
      <c r="F99" s="35" t="s">
        <v>41</v>
      </c>
      <c r="G99" s="27">
        <v>286300</v>
      </c>
      <c r="H99" s="27">
        <v>293100</v>
      </c>
      <c r="I99" s="27">
        <v>301100</v>
      </c>
    </row>
    <row r="100" spans="1:9" s="15" customFormat="1" ht="31.5" customHeight="1">
      <c r="A100" s="6" t="s">
        <v>203</v>
      </c>
      <c r="B100" s="36" t="s">
        <v>266</v>
      </c>
      <c r="C100" s="20" t="s">
        <v>0</v>
      </c>
      <c r="D100" s="20" t="s">
        <v>86</v>
      </c>
      <c r="E100" s="20" t="s">
        <v>265</v>
      </c>
      <c r="F100" s="35"/>
      <c r="G100" s="27">
        <f t="shared" si="10"/>
        <v>37900</v>
      </c>
      <c r="H100" s="27"/>
      <c r="I100" s="27"/>
    </row>
    <row r="101" spans="1:9" s="15" customFormat="1" ht="31.5" customHeight="1">
      <c r="A101" s="6" t="s">
        <v>204</v>
      </c>
      <c r="B101" s="10" t="s">
        <v>117</v>
      </c>
      <c r="C101" s="20" t="s">
        <v>0</v>
      </c>
      <c r="D101" s="20" t="s">
        <v>86</v>
      </c>
      <c r="E101" s="20" t="s">
        <v>265</v>
      </c>
      <c r="F101" s="35" t="s">
        <v>10</v>
      </c>
      <c r="G101" s="27">
        <f t="shared" si="10"/>
        <v>37900</v>
      </c>
      <c r="H101" s="27"/>
      <c r="I101" s="27"/>
    </row>
    <row r="102" spans="1:9" s="15" customFormat="1" ht="31.5" customHeight="1">
      <c r="A102" s="6" t="s">
        <v>205</v>
      </c>
      <c r="B102" s="10" t="s">
        <v>118</v>
      </c>
      <c r="C102" s="20" t="s">
        <v>0</v>
      </c>
      <c r="D102" s="20" t="s">
        <v>86</v>
      </c>
      <c r="E102" s="20" t="s">
        <v>265</v>
      </c>
      <c r="F102" s="35" t="s">
        <v>41</v>
      </c>
      <c r="G102" s="27">
        <v>37900</v>
      </c>
      <c r="H102" s="27"/>
      <c r="I102" s="27"/>
    </row>
    <row r="103" spans="1:9" s="55" customFormat="1" ht="54" customHeight="1">
      <c r="A103" s="6" t="s">
        <v>172</v>
      </c>
      <c r="B103" s="77" t="s">
        <v>303</v>
      </c>
      <c r="C103" s="17">
        <v>802</v>
      </c>
      <c r="D103" s="17" t="s">
        <v>86</v>
      </c>
      <c r="E103" s="17" t="s">
        <v>305</v>
      </c>
      <c r="F103" s="17"/>
      <c r="G103" s="56">
        <f>G104</f>
        <v>165000</v>
      </c>
      <c r="H103" s="56"/>
      <c r="I103" s="56"/>
    </row>
    <row r="104" spans="1:9" s="15" customFormat="1" ht="31.5" customHeight="1">
      <c r="A104" s="6" t="s">
        <v>174</v>
      </c>
      <c r="B104" s="10" t="s">
        <v>117</v>
      </c>
      <c r="C104" s="6" t="s">
        <v>0</v>
      </c>
      <c r="D104" s="6" t="s">
        <v>86</v>
      </c>
      <c r="E104" s="17" t="s">
        <v>305</v>
      </c>
      <c r="F104" s="23" t="s">
        <v>10</v>
      </c>
      <c r="G104" s="27">
        <f>G105</f>
        <v>165000</v>
      </c>
      <c r="H104" s="27"/>
      <c r="I104" s="27"/>
    </row>
    <row r="105" spans="1:9" s="15" customFormat="1" ht="31.5" customHeight="1">
      <c r="A105" s="6" t="s">
        <v>177</v>
      </c>
      <c r="B105" s="10" t="s">
        <v>118</v>
      </c>
      <c r="C105" s="6" t="s">
        <v>0</v>
      </c>
      <c r="D105" s="6" t="s">
        <v>86</v>
      </c>
      <c r="E105" s="17" t="s">
        <v>305</v>
      </c>
      <c r="F105" s="23" t="s">
        <v>41</v>
      </c>
      <c r="G105" s="27">
        <v>165000</v>
      </c>
      <c r="H105" s="27"/>
      <c r="I105" s="27"/>
    </row>
    <row r="106" spans="1:9" s="55" customFormat="1" ht="66" customHeight="1">
      <c r="A106" s="6" t="s">
        <v>178</v>
      </c>
      <c r="B106" s="77" t="s">
        <v>283</v>
      </c>
      <c r="C106" s="17">
        <v>802</v>
      </c>
      <c r="D106" s="17" t="s">
        <v>86</v>
      </c>
      <c r="E106" s="17" t="s">
        <v>282</v>
      </c>
      <c r="F106" s="17"/>
      <c r="G106" s="56">
        <f>G107</f>
        <v>1105500</v>
      </c>
      <c r="H106" s="56"/>
      <c r="I106" s="56"/>
    </row>
    <row r="107" spans="1:9" s="55" customFormat="1" ht="21" customHeight="1">
      <c r="A107" s="6" t="s">
        <v>179</v>
      </c>
      <c r="B107" s="10" t="s">
        <v>117</v>
      </c>
      <c r="C107" s="17">
        <v>802</v>
      </c>
      <c r="D107" s="17" t="s">
        <v>86</v>
      </c>
      <c r="E107" s="17" t="s">
        <v>282</v>
      </c>
      <c r="F107" s="17" t="s">
        <v>10</v>
      </c>
      <c r="G107" s="56">
        <f>G108</f>
        <v>1105500</v>
      </c>
      <c r="H107" s="56"/>
      <c r="I107" s="56"/>
    </row>
    <row r="108" spans="1:9" s="55" customFormat="1" ht="30.75" customHeight="1">
      <c r="A108" s="6" t="s">
        <v>181</v>
      </c>
      <c r="B108" s="10" t="s">
        <v>118</v>
      </c>
      <c r="C108" s="17">
        <v>802</v>
      </c>
      <c r="D108" s="17" t="s">
        <v>86</v>
      </c>
      <c r="E108" s="17" t="s">
        <v>282</v>
      </c>
      <c r="F108" s="17" t="s">
        <v>41</v>
      </c>
      <c r="G108" s="56">
        <f>1104300+1200</f>
        <v>1105500</v>
      </c>
      <c r="H108" s="56"/>
      <c r="I108" s="56"/>
    </row>
    <row r="109" spans="1:9" s="55" customFormat="1" ht="83.25" customHeight="1">
      <c r="A109" s="6" t="s">
        <v>182</v>
      </c>
      <c r="B109" s="68" t="s">
        <v>304</v>
      </c>
      <c r="C109" s="20" t="s">
        <v>0</v>
      </c>
      <c r="D109" s="20" t="s">
        <v>86</v>
      </c>
      <c r="E109" s="20" t="s">
        <v>309</v>
      </c>
      <c r="F109" s="35"/>
      <c r="G109" s="26">
        <f aca="true" t="shared" si="11" ref="G109:I110">G110</f>
        <v>144100</v>
      </c>
      <c r="H109" s="26">
        <f t="shared" si="11"/>
        <v>0</v>
      </c>
      <c r="I109" s="26">
        <f t="shared" si="11"/>
        <v>0</v>
      </c>
    </row>
    <row r="110" spans="1:9" s="55" customFormat="1" ht="33.75" customHeight="1">
      <c r="A110" s="6" t="s">
        <v>37</v>
      </c>
      <c r="B110" s="10" t="s">
        <v>117</v>
      </c>
      <c r="C110" s="20" t="s">
        <v>0</v>
      </c>
      <c r="D110" s="20" t="s">
        <v>86</v>
      </c>
      <c r="E110" s="20" t="s">
        <v>309</v>
      </c>
      <c r="F110" s="35" t="s">
        <v>10</v>
      </c>
      <c r="G110" s="27">
        <f t="shared" si="11"/>
        <v>144100</v>
      </c>
      <c r="H110" s="27">
        <f t="shared" si="11"/>
        <v>0</v>
      </c>
      <c r="I110" s="27">
        <v>0</v>
      </c>
    </row>
    <row r="111" spans="1:9" s="55" customFormat="1" ht="33" customHeight="1">
      <c r="A111" s="6" t="s">
        <v>185</v>
      </c>
      <c r="B111" s="10" t="s">
        <v>118</v>
      </c>
      <c r="C111" s="20" t="s">
        <v>0</v>
      </c>
      <c r="D111" s="20" t="s">
        <v>86</v>
      </c>
      <c r="E111" s="20" t="s">
        <v>309</v>
      </c>
      <c r="F111" s="35" t="s">
        <v>41</v>
      </c>
      <c r="G111" s="27">
        <v>144100</v>
      </c>
      <c r="H111" s="27">
        <v>0</v>
      </c>
      <c r="I111" s="27">
        <v>0</v>
      </c>
    </row>
    <row r="112" spans="1:9" s="43" customFormat="1" ht="20.25" customHeight="1">
      <c r="A112" s="6" t="s">
        <v>188</v>
      </c>
      <c r="B112" s="14" t="s">
        <v>45</v>
      </c>
      <c r="C112" s="13" t="s">
        <v>0</v>
      </c>
      <c r="D112" s="13" t="s">
        <v>36</v>
      </c>
      <c r="E112" s="13"/>
      <c r="F112" s="13"/>
      <c r="G112" s="26">
        <f>G113+G119</f>
        <v>2582000</v>
      </c>
      <c r="H112" s="26">
        <f>H113+H119</f>
        <v>1950000</v>
      </c>
      <c r="I112" s="26">
        <f>I113+I119</f>
        <v>1950000</v>
      </c>
    </row>
    <row r="113" spans="1:9" s="43" customFormat="1" ht="18.75">
      <c r="A113" s="6" t="s">
        <v>189</v>
      </c>
      <c r="B113" s="42" t="s">
        <v>147</v>
      </c>
      <c r="C113" s="6" t="s">
        <v>0</v>
      </c>
      <c r="D113" s="13" t="s">
        <v>145</v>
      </c>
      <c r="E113" s="20"/>
      <c r="F113" s="13"/>
      <c r="G113" s="26">
        <f>G114</f>
        <v>100000</v>
      </c>
      <c r="H113" s="26">
        <f>H114</f>
        <v>100000</v>
      </c>
      <c r="I113" s="26">
        <f>I114</f>
        <v>100000</v>
      </c>
    </row>
    <row r="114" spans="1:9" s="15" customFormat="1" ht="54" customHeight="1">
      <c r="A114" s="6" t="s">
        <v>190</v>
      </c>
      <c r="B114" s="14" t="s">
        <v>211</v>
      </c>
      <c r="C114" s="6" t="s">
        <v>0</v>
      </c>
      <c r="D114" s="6" t="s">
        <v>145</v>
      </c>
      <c r="E114" s="6" t="s">
        <v>101</v>
      </c>
      <c r="F114" s="6"/>
      <c r="G114" s="26">
        <f>G116</f>
        <v>100000</v>
      </c>
      <c r="H114" s="26">
        <f>H116</f>
        <v>100000</v>
      </c>
      <c r="I114" s="26">
        <f>I116</f>
        <v>100000</v>
      </c>
    </row>
    <row r="115" spans="1:9" s="15" customFormat="1" ht="33.75" customHeight="1">
      <c r="A115" s="6" t="s">
        <v>192</v>
      </c>
      <c r="B115" s="59" t="s">
        <v>222</v>
      </c>
      <c r="C115" s="6" t="s">
        <v>0</v>
      </c>
      <c r="D115" s="6" t="s">
        <v>145</v>
      </c>
      <c r="E115" s="6" t="s">
        <v>215</v>
      </c>
      <c r="F115" s="6"/>
      <c r="G115" s="26">
        <f>G116</f>
        <v>100000</v>
      </c>
      <c r="H115" s="26">
        <f>H116</f>
        <v>100000</v>
      </c>
      <c r="I115" s="26">
        <f>I116</f>
        <v>100000</v>
      </c>
    </row>
    <row r="116" spans="1:9" s="15" customFormat="1" ht="69.75" customHeight="1">
      <c r="A116" s="6" t="s">
        <v>193</v>
      </c>
      <c r="B116" s="58" t="s">
        <v>219</v>
      </c>
      <c r="C116" s="6" t="s">
        <v>0</v>
      </c>
      <c r="D116" s="6" t="s">
        <v>145</v>
      </c>
      <c r="E116" s="6" t="s">
        <v>166</v>
      </c>
      <c r="G116" s="27">
        <f aca="true" t="shared" si="12" ref="G116:I117">G117</f>
        <v>100000</v>
      </c>
      <c r="H116" s="27">
        <f t="shared" si="12"/>
        <v>100000</v>
      </c>
      <c r="I116" s="27">
        <f t="shared" si="12"/>
        <v>100000</v>
      </c>
    </row>
    <row r="117" spans="1:9" s="15" customFormat="1" ht="31.5">
      <c r="A117" s="6" t="s">
        <v>194</v>
      </c>
      <c r="B117" s="40" t="s">
        <v>140</v>
      </c>
      <c r="C117" s="6" t="s">
        <v>0</v>
      </c>
      <c r="D117" s="6" t="s">
        <v>145</v>
      </c>
      <c r="E117" s="6" t="s">
        <v>166</v>
      </c>
      <c r="F117" s="6" t="s">
        <v>10</v>
      </c>
      <c r="G117" s="27">
        <f t="shared" si="12"/>
        <v>100000</v>
      </c>
      <c r="H117" s="27">
        <f t="shared" si="12"/>
        <v>100000</v>
      </c>
      <c r="I117" s="27">
        <f t="shared" si="12"/>
        <v>100000</v>
      </c>
    </row>
    <row r="118" spans="1:9" s="15" customFormat="1" ht="31.5">
      <c r="A118" s="6" t="s">
        <v>196</v>
      </c>
      <c r="B118" s="40" t="s">
        <v>139</v>
      </c>
      <c r="C118" s="6" t="s">
        <v>0</v>
      </c>
      <c r="D118" s="6" t="s">
        <v>145</v>
      </c>
      <c r="E118" s="6" t="s">
        <v>166</v>
      </c>
      <c r="F118" s="6" t="s">
        <v>41</v>
      </c>
      <c r="G118" s="27">
        <v>100000</v>
      </c>
      <c r="H118" s="27">
        <v>100000</v>
      </c>
      <c r="I118" s="27">
        <v>100000</v>
      </c>
    </row>
    <row r="119" spans="1:9" s="12" customFormat="1" ht="18.75">
      <c r="A119" s="6" t="s">
        <v>244</v>
      </c>
      <c r="B119" s="42" t="s">
        <v>109</v>
      </c>
      <c r="C119" s="28" t="s">
        <v>0</v>
      </c>
      <c r="D119" s="39" t="s">
        <v>21</v>
      </c>
      <c r="E119" s="28"/>
      <c r="F119" s="35"/>
      <c r="G119" s="26">
        <f>G120+G129</f>
        <v>2482000</v>
      </c>
      <c r="H119" s="26">
        <f>H129</f>
        <v>1850000</v>
      </c>
      <c r="I119" s="26">
        <f>I129</f>
        <v>1850000</v>
      </c>
    </row>
    <row r="120" spans="1:9" s="12" customFormat="1" ht="21.75" customHeight="1">
      <c r="A120" s="6" t="s">
        <v>38</v>
      </c>
      <c r="B120" s="73" t="s">
        <v>209</v>
      </c>
      <c r="C120" s="28" t="s">
        <v>0</v>
      </c>
      <c r="D120" s="28" t="s">
        <v>21</v>
      </c>
      <c r="E120" s="72">
        <v>7000000000</v>
      </c>
      <c r="F120" s="54"/>
      <c r="G120" s="26">
        <f>G121</f>
        <v>1499000</v>
      </c>
      <c r="H120" s="26"/>
      <c r="I120" s="26"/>
    </row>
    <row r="121" spans="1:9" s="12" customFormat="1" ht="21.75" customHeight="1">
      <c r="A121" s="6" t="s">
        <v>245</v>
      </c>
      <c r="B121" s="10" t="s">
        <v>250</v>
      </c>
      <c r="C121" s="6" t="s">
        <v>0</v>
      </c>
      <c r="D121" s="28" t="s">
        <v>21</v>
      </c>
      <c r="E121" s="71" t="s">
        <v>94</v>
      </c>
      <c r="F121" s="35"/>
      <c r="G121" s="27">
        <f>G122</f>
        <v>1499000</v>
      </c>
      <c r="H121" s="26"/>
      <c r="I121" s="26"/>
    </row>
    <row r="122" spans="1:9" s="12" customFormat="1" ht="21.75" customHeight="1">
      <c r="A122" s="6" t="s">
        <v>255</v>
      </c>
      <c r="B122" s="10" t="s">
        <v>251</v>
      </c>
      <c r="C122" s="6" t="s">
        <v>0</v>
      </c>
      <c r="D122" s="28" t="s">
        <v>21</v>
      </c>
      <c r="E122" s="71" t="s">
        <v>95</v>
      </c>
      <c r="F122" s="35"/>
      <c r="G122" s="27">
        <f>G125+G128</f>
        <v>1499000</v>
      </c>
      <c r="H122" s="26"/>
      <c r="I122" s="26"/>
    </row>
    <row r="123" spans="1:9" s="12" customFormat="1" ht="48" customHeight="1">
      <c r="A123" s="6" t="s">
        <v>256</v>
      </c>
      <c r="B123" s="67" t="s">
        <v>268</v>
      </c>
      <c r="C123" s="6" t="s">
        <v>0</v>
      </c>
      <c r="D123" s="76" t="s">
        <v>21</v>
      </c>
      <c r="E123" s="75" t="s">
        <v>267</v>
      </c>
      <c r="F123" s="23"/>
      <c r="G123" s="74">
        <f>G124</f>
        <v>1270000</v>
      </c>
      <c r="H123" s="26"/>
      <c r="I123" s="26"/>
    </row>
    <row r="124" spans="1:9" s="12" customFormat="1" ht="39" customHeight="1">
      <c r="A124" s="6" t="s">
        <v>257</v>
      </c>
      <c r="B124" s="10" t="s">
        <v>112</v>
      </c>
      <c r="C124" s="6" t="s">
        <v>0</v>
      </c>
      <c r="D124" s="76" t="s">
        <v>21</v>
      </c>
      <c r="E124" s="75" t="s">
        <v>267</v>
      </c>
      <c r="F124" s="23" t="s">
        <v>10</v>
      </c>
      <c r="G124" s="27">
        <f>G125</f>
        <v>1270000</v>
      </c>
      <c r="H124" s="26"/>
      <c r="I124" s="26"/>
    </row>
    <row r="125" spans="1:9" s="12" customFormat="1" ht="21.75" customHeight="1">
      <c r="A125" s="6" t="s">
        <v>258</v>
      </c>
      <c r="B125" s="10" t="s">
        <v>47</v>
      </c>
      <c r="C125" s="6" t="s">
        <v>0</v>
      </c>
      <c r="D125" s="76" t="s">
        <v>21</v>
      </c>
      <c r="E125" s="75" t="s">
        <v>267</v>
      </c>
      <c r="F125" s="23" t="s">
        <v>41</v>
      </c>
      <c r="G125" s="27">
        <v>1270000</v>
      </c>
      <c r="H125" s="26"/>
      <c r="I125" s="26"/>
    </row>
    <row r="126" spans="1:9" s="12" customFormat="1" ht="51.75" customHeight="1">
      <c r="A126" s="6" t="s">
        <v>259</v>
      </c>
      <c r="B126" s="67" t="s">
        <v>269</v>
      </c>
      <c r="C126" s="6" t="s">
        <v>0</v>
      </c>
      <c r="D126" s="76" t="s">
        <v>21</v>
      </c>
      <c r="E126" s="75" t="s">
        <v>267</v>
      </c>
      <c r="F126" s="23"/>
      <c r="G126" s="74">
        <f>G127</f>
        <v>229000</v>
      </c>
      <c r="H126" s="26"/>
      <c r="I126" s="26"/>
    </row>
    <row r="127" spans="1:9" s="12" customFormat="1" ht="35.25" customHeight="1">
      <c r="A127" s="6" t="s">
        <v>260</v>
      </c>
      <c r="B127" s="10" t="s">
        <v>112</v>
      </c>
      <c r="C127" s="6" t="s">
        <v>0</v>
      </c>
      <c r="D127" s="76" t="s">
        <v>21</v>
      </c>
      <c r="E127" s="75" t="s">
        <v>267</v>
      </c>
      <c r="F127" s="23" t="s">
        <v>10</v>
      </c>
      <c r="G127" s="27">
        <f>G128</f>
        <v>229000</v>
      </c>
      <c r="H127" s="26"/>
      <c r="I127" s="26"/>
    </row>
    <row r="128" spans="1:9" s="12" customFormat="1" ht="21.75" customHeight="1">
      <c r="A128" s="6" t="s">
        <v>261</v>
      </c>
      <c r="B128" s="10" t="s">
        <v>47</v>
      </c>
      <c r="C128" s="6" t="s">
        <v>0</v>
      </c>
      <c r="D128" s="28" t="s">
        <v>21</v>
      </c>
      <c r="E128" s="75" t="s">
        <v>267</v>
      </c>
      <c r="F128" s="23" t="s">
        <v>41</v>
      </c>
      <c r="G128" s="27">
        <f>150000+79000</f>
        <v>229000</v>
      </c>
      <c r="H128" s="26"/>
      <c r="I128" s="26"/>
    </row>
    <row r="129" spans="1:9" s="15" customFormat="1" ht="49.5" customHeight="1">
      <c r="A129" s="6" t="s">
        <v>262</v>
      </c>
      <c r="B129" s="14" t="s">
        <v>213</v>
      </c>
      <c r="C129" s="6" t="s">
        <v>0</v>
      </c>
      <c r="D129" s="6" t="s">
        <v>21</v>
      </c>
      <c r="E129" s="6" t="s">
        <v>101</v>
      </c>
      <c r="F129" s="6"/>
      <c r="G129" s="26">
        <f>G131+G135</f>
        <v>983000</v>
      </c>
      <c r="H129" s="26">
        <f>H131+H135</f>
        <v>1850000</v>
      </c>
      <c r="I129" s="26">
        <f>I131+I135</f>
        <v>1850000</v>
      </c>
    </row>
    <row r="130" spans="1:9" s="15" customFormat="1" ht="18.75" customHeight="1">
      <c r="A130" s="6" t="s">
        <v>43</v>
      </c>
      <c r="B130" s="59" t="s">
        <v>220</v>
      </c>
      <c r="C130" s="6" t="s">
        <v>0</v>
      </c>
      <c r="D130" s="6" t="s">
        <v>21</v>
      </c>
      <c r="E130" s="6" t="s">
        <v>214</v>
      </c>
      <c r="F130" s="6"/>
      <c r="G130" s="26">
        <f>G131</f>
        <v>433000</v>
      </c>
      <c r="H130" s="26">
        <f>H131</f>
        <v>560000</v>
      </c>
      <c r="I130" s="26">
        <f>I131</f>
        <v>560000</v>
      </c>
    </row>
    <row r="131" spans="1:9" s="15" customFormat="1" ht="54.75" customHeight="1">
      <c r="A131" s="6" t="s">
        <v>263</v>
      </c>
      <c r="B131" s="57" t="s">
        <v>217</v>
      </c>
      <c r="C131" s="6" t="s">
        <v>0</v>
      </c>
      <c r="D131" s="6" t="s">
        <v>21</v>
      </c>
      <c r="E131" s="6" t="s">
        <v>102</v>
      </c>
      <c r="F131" s="6"/>
      <c r="G131" s="27">
        <f aca="true" t="shared" si="13" ref="G131:I132">G132</f>
        <v>433000</v>
      </c>
      <c r="H131" s="27">
        <f t="shared" si="13"/>
        <v>560000</v>
      </c>
      <c r="I131" s="27">
        <f t="shared" si="13"/>
        <v>560000</v>
      </c>
    </row>
    <row r="132" spans="1:9" s="15" customFormat="1" ht="31.5">
      <c r="A132" s="6" t="s">
        <v>264</v>
      </c>
      <c r="B132" s="40" t="s">
        <v>112</v>
      </c>
      <c r="C132" s="6" t="s">
        <v>0</v>
      </c>
      <c r="D132" s="6" t="s">
        <v>21</v>
      </c>
      <c r="E132" s="6" t="s">
        <v>102</v>
      </c>
      <c r="F132" s="6" t="s">
        <v>10</v>
      </c>
      <c r="G132" s="27">
        <f t="shared" si="13"/>
        <v>433000</v>
      </c>
      <c r="H132" s="27">
        <f t="shared" si="13"/>
        <v>560000</v>
      </c>
      <c r="I132" s="27">
        <f t="shared" si="13"/>
        <v>560000</v>
      </c>
    </row>
    <row r="133" spans="1:9" s="15" customFormat="1" ht="31.5">
      <c r="A133" s="6" t="s">
        <v>270</v>
      </c>
      <c r="B133" s="40" t="s">
        <v>139</v>
      </c>
      <c r="C133" s="6" t="s">
        <v>0</v>
      </c>
      <c r="D133" s="6" t="s">
        <v>21</v>
      </c>
      <c r="E133" s="6" t="s">
        <v>102</v>
      </c>
      <c r="F133" s="6" t="s">
        <v>41</v>
      </c>
      <c r="G133" s="27">
        <f>560000-150000-27000-10000+60000</f>
        <v>433000</v>
      </c>
      <c r="H133" s="27">
        <v>560000</v>
      </c>
      <c r="I133" s="27">
        <v>560000</v>
      </c>
    </row>
    <row r="134" spans="1:9" s="15" customFormat="1" ht="18.75" customHeight="1">
      <c r="A134" s="6" t="s">
        <v>271</v>
      </c>
      <c r="B134" s="60" t="s">
        <v>221</v>
      </c>
      <c r="C134" s="6" t="s">
        <v>0</v>
      </c>
      <c r="D134" s="6" t="s">
        <v>21</v>
      </c>
      <c r="E134" s="6" t="s">
        <v>216</v>
      </c>
      <c r="F134" s="6"/>
      <c r="G134" s="26">
        <f>G135</f>
        <v>550000</v>
      </c>
      <c r="H134" s="26">
        <f>H135</f>
        <v>1290000</v>
      </c>
      <c r="I134" s="26">
        <f>I135</f>
        <v>1290000</v>
      </c>
    </row>
    <row r="135" spans="1:9" s="15" customFormat="1" ht="67.5" customHeight="1">
      <c r="A135" s="6" t="s">
        <v>272</v>
      </c>
      <c r="B135" s="40" t="s">
        <v>218</v>
      </c>
      <c r="C135" s="6" t="s">
        <v>0</v>
      </c>
      <c r="D135" s="6" t="s">
        <v>21</v>
      </c>
      <c r="E135" s="6" t="s">
        <v>159</v>
      </c>
      <c r="G135" s="27">
        <f aca="true" t="shared" si="14" ref="G135:I136">G136</f>
        <v>550000</v>
      </c>
      <c r="H135" s="27">
        <f t="shared" si="14"/>
        <v>1290000</v>
      </c>
      <c r="I135" s="27">
        <f t="shared" si="14"/>
        <v>1290000</v>
      </c>
    </row>
    <row r="136" spans="1:9" s="15" customFormat="1" ht="31.5">
      <c r="A136" s="6" t="s">
        <v>273</v>
      </c>
      <c r="B136" s="40" t="s">
        <v>140</v>
      </c>
      <c r="C136" s="6" t="s">
        <v>0</v>
      </c>
      <c r="D136" s="6" t="s">
        <v>21</v>
      </c>
      <c r="E136" s="6" t="s">
        <v>159</v>
      </c>
      <c r="F136" s="6" t="s">
        <v>10</v>
      </c>
      <c r="G136" s="27">
        <f t="shared" si="14"/>
        <v>550000</v>
      </c>
      <c r="H136" s="27">
        <f t="shared" si="14"/>
        <v>1290000</v>
      </c>
      <c r="I136" s="27">
        <f t="shared" si="14"/>
        <v>1290000</v>
      </c>
    </row>
    <row r="137" spans="1:9" s="15" customFormat="1" ht="31.5">
      <c r="A137" s="6" t="s">
        <v>274</v>
      </c>
      <c r="B137" s="40" t="s">
        <v>141</v>
      </c>
      <c r="C137" s="6" t="s">
        <v>0</v>
      </c>
      <c r="D137" s="6" t="s">
        <v>21</v>
      </c>
      <c r="E137" s="6" t="s">
        <v>159</v>
      </c>
      <c r="F137" s="6" t="s">
        <v>41</v>
      </c>
      <c r="G137" s="27">
        <f>290000-50000+70000+240000</f>
        <v>550000</v>
      </c>
      <c r="H137" s="27">
        <v>1290000</v>
      </c>
      <c r="I137" s="27">
        <v>1290000</v>
      </c>
    </row>
    <row r="138" spans="1:9" ht="15.75">
      <c r="A138" s="6" t="s">
        <v>275</v>
      </c>
      <c r="B138" s="14" t="s">
        <v>199</v>
      </c>
      <c r="C138" s="17" t="s">
        <v>0</v>
      </c>
      <c r="D138" s="17" t="s">
        <v>173</v>
      </c>
      <c r="E138" s="17"/>
      <c r="F138" s="17"/>
      <c r="G138" s="63">
        <f aca="true" t="shared" si="15" ref="G138:G144">G139</f>
        <v>2586304</v>
      </c>
      <c r="H138" s="64"/>
      <c r="I138" s="64"/>
    </row>
    <row r="139" spans="1:9" ht="15.75">
      <c r="A139" s="6" t="s">
        <v>276</v>
      </c>
      <c r="B139" s="10" t="s">
        <v>175</v>
      </c>
      <c r="C139" s="17" t="s">
        <v>0</v>
      </c>
      <c r="D139" s="17" t="s">
        <v>176</v>
      </c>
      <c r="E139" s="17"/>
      <c r="F139" s="17"/>
      <c r="G139" s="52">
        <f>G141</f>
        <v>2586304</v>
      </c>
      <c r="H139" s="53"/>
      <c r="I139" s="53"/>
    </row>
    <row r="140" spans="1:9" s="55" customFormat="1" ht="27" customHeight="1">
      <c r="A140" s="6" t="s">
        <v>277</v>
      </c>
      <c r="B140" s="44" t="s">
        <v>209</v>
      </c>
      <c r="C140" s="17" t="s">
        <v>0</v>
      </c>
      <c r="D140" s="17" t="s">
        <v>176</v>
      </c>
      <c r="E140" s="17" t="s">
        <v>210</v>
      </c>
      <c r="F140" s="54"/>
      <c r="G140" s="56">
        <f>G141</f>
        <v>2586304</v>
      </c>
      <c r="H140" s="56"/>
      <c r="I140" s="56"/>
    </row>
    <row r="141" spans="1:9" ht="15.75">
      <c r="A141" s="6" t="s">
        <v>278</v>
      </c>
      <c r="B141" s="10" t="s">
        <v>155</v>
      </c>
      <c r="C141" s="17" t="s">
        <v>0</v>
      </c>
      <c r="D141" s="17" t="s">
        <v>176</v>
      </c>
      <c r="E141" s="17" t="s">
        <v>94</v>
      </c>
      <c r="F141" s="17"/>
      <c r="G141" s="52">
        <f t="shared" si="15"/>
        <v>2586304</v>
      </c>
      <c r="H141" s="53"/>
      <c r="I141" s="53"/>
    </row>
    <row r="142" spans="1:9" ht="15.75">
      <c r="A142" s="6" t="s">
        <v>279</v>
      </c>
      <c r="B142" s="10" t="s">
        <v>156</v>
      </c>
      <c r="C142" s="17" t="s">
        <v>0</v>
      </c>
      <c r="D142" s="17" t="s">
        <v>176</v>
      </c>
      <c r="E142" s="17" t="s">
        <v>95</v>
      </c>
      <c r="F142" s="17"/>
      <c r="G142" s="52">
        <f t="shared" si="15"/>
        <v>2586304</v>
      </c>
      <c r="H142" s="53"/>
      <c r="I142" s="53"/>
    </row>
    <row r="143" spans="1:9" ht="71.25" customHeight="1">
      <c r="A143" s="6" t="s">
        <v>280</v>
      </c>
      <c r="B143" s="44" t="s">
        <v>200</v>
      </c>
      <c r="C143" s="17" t="s">
        <v>0</v>
      </c>
      <c r="D143" s="17" t="s">
        <v>176</v>
      </c>
      <c r="E143" s="17" t="s">
        <v>180</v>
      </c>
      <c r="F143" s="17"/>
      <c r="G143" s="52">
        <f t="shared" si="15"/>
        <v>2586304</v>
      </c>
      <c r="H143" s="53"/>
      <c r="I143" s="53"/>
    </row>
    <row r="144" spans="1:9" ht="15.75">
      <c r="A144" s="6" t="s">
        <v>281</v>
      </c>
      <c r="B144" s="10" t="s">
        <v>18</v>
      </c>
      <c r="C144" s="17" t="s">
        <v>0</v>
      </c>
      <c r="D144" s="17" t="s">
        <v>176</v>
      </c>
      <c r="E144" s="17" t="s">
        <v>180</v>
      </c>
      <c r="F144" s="17" t="s">
        <v>23</v>
      </c>
      <c r="G144" s="52">
        <f t="shared" si="15"/>
        <v>2586304</v>
      </c>
      <c r="H144" s="53"/>
      <c r="I144" s="53"/>
    </row>
    <row r="145" spans="1:9" ht="15.75">
      <c r="A145" s="6" t="s">
        <v>290</v>
      </c>
      <c r="B145" s="10" t="s">
        <v>40</v>
      </c>
      <c r="C145" s="17" t="s">
        <v>0</v>
      </c>
      <c r="D145" s="17" t="s">
        <v>176</v>
      </c>
      <c r="E145" s="17" t="s">
        <v>180</v>
      </c>
      <c r="F145" s="17" t="s">
        <v>22</v>
      </c>
      <c r="G145" s="49">
        <v>2586304</v>
      </c>
      <c r="H145" s="53"/>
      <c r="I145" s="53"/>
    </row>
    <row r="146" spans="1:9" ht="15.75">
      <c r="A146" s="6" t="s">
        <v>291</v>
      </c>
      <c r="B146" s="78" t="s">
        <v>284</v>
      </c>
      <c r="C146" s="20" t="s">
        <v>0</v>
      </c>
      <c r="D146" s="20" t="s">
        <v>285</v>
      </c>
      <c r="E146" s="20"/>
      <c r="F146" s="20"/>
      <c r="G146" s="79">
        <f aca="true" t="shared" si="16" ref="G146:G151">G147</f>
        <v>23252.3</v>
      </c>
      <c r="H146" s="53"/>
      <c r="I146" s="53"/>
    </row>
    <row r="147" spans="1:9" ht="15.75">
      <c r="A147" s="6" t="s">
        <v>292</v>
      </c>
      <c r="B147" s="45" t="s">
        <v>286</v>
      </c>
      <c r="C147" s="20" t="s">
        <v>0</v>
      </c>
      <c r="D147" s="20" t="s">
        <v>287</v>
      </c>
      <c r="E147" s="20"/>
      <c r="F147" s="20"/>
      <c r="G147" s="80">
        <f t="shared" si="16"/>
        <v>23252.3</v>
      </c>
      <c r="H147" s="53"/>
      <c r="I147" s="53"/>
    </row>
    <row r="148" spans="1:9" ht="15.75">
      <c r="A148" s="6" t="s">
        <v>293</v>
      </c>
      <c r="B148" s="45" t="s">
        <v>155</v>
      </c>
      <c r="C148" s="20" t="s">
        <v>0</v>
      </c>
      <c r="D148" s="20" t="s">
        <v>287</v>
      </c>
      <c r="E148" s="20" t="s">
        <v>94</v>
      </c>
      <c r="F148" s="20"/>
      <c r="G148" s="80">
        <f t="shared" si="16"/>
        <v>23252.3</v>
      </c>
      <c r="H148" s="53"/>
      <c r="I148" s="53"/>
    </row>
    <row r="149" spans="1:9" ht="15.75">
      <c r="A149" s="6" t="s">
        <v>294</v>
      </c>
      <c r="B149" s="45" t="s">
        <v>156</v>
      </c>
      <c r="C149" s="20" t="s">
        <v>0</v>
      </c>
      <c r="D149" s="20" t="s">
        <v>287</v>
      </c>
      <c r="E149" s="20" t="s">
        <v>95</v>
      </c>
      <c r="F149" s="20"/>
      <c r="G149" s="80">
        <f t="shared" si="16"/>
        <v>23252.3</v>
      </c>
      <c r="H149" s="53"/>
      <c r="I149" s="53"/>
    </row>
    <row r="150" spans="1:9" ht="63">
      <c r="A150" s="6" t="s">
        <v>295</v>
      </c>
      <c r="B150" s="67" t="s">
        <v>288</v>
      </c>
      <c r="C150" s="17" t="s">
        <v>0</v>
      </c>
      <c r="D150" s="17" t="s">
        <v>287</v>
      </c>
      <c r="E150" s="17" t="s">
        <v>289</v>
      </c>
      <c r="F150" s="17"/>
      <c r="G150" s="56">
        <f t="shared" si="16"/>
        <v>23252.3</v>
      </c>
      <c r="H150" s="53"/>
      <c r="I150" s="53"/>
    </row>
    <row r="151" spans="1:9" ht="31.5">
      <c r="A151" s="6" t="s">
        <v>296</v>
      </c>
      <c r="B151" s="10" t="s">
        <v>112</v>
      </c>
      <c r="C151" s="17" t="s">
        <v>0</v>
      </c>
      <c r="D151" s="17" t="s">
        <v>287</v>
      </c>
      <c r="E151" s="17" t="s">
        <v>289</v>
      </c>
      <c r="F151" s="17" t="s">
        <v>10</v>
      </c>
      <c r="G151" s="56">
        <f t="shared" si="16"/>
        <v>23252.3</v>
      </c>
      <c r="H151" s="53"/>
      <c r="I151" s="53"/>
    </row>
    <row r="152" spans="1:9" ht="31.5">
      <c r="A152" s="6" t="s">
        <v>297</v>
      </c>
      <c r="B152" s="10" t="s">
        <v>141</v>
      </c>
      <c r="C152" s="17" t="s">
        <v>0</v>
      </c>
      <c r="D152" s="17" t="s">
        <v>287</v>
      </c>
      <c r="E152" s="17" t="s">
        <v>289</v>
      </c>
      <c r="F152" s="17" t="s">
        <v>41</v>
      </c>
      <c r="G152" s="49">
        <f>20700+2552.3</f>
        <v>23252.3</v>
      </c>
      <c r="H152" s="53"/>
      <c r="I152" s="53"/>
    </row>
    <row r="153" spans="1:9" ht="15.75">
      <c r="A153" s="6" t="s">
        <v>298</v>
      </c>
      <c r="B153" s="14" t="s">
        <v>183</v>
      </c>
      <c r="C153" s="17">
        <v>802</v>
      </c>
      <c r="D153" s="17" t="s">
        <v>184</v>
      </c>
      <c r="E153" s="17"/>
      <c r="F153" s="17"/>
      <c r="G153" s="63">
        <f>G154</f>
        <v>60000</v>
      </c>
      <c r="H153" s="64"/>
      <c r="I153" s="64"/>
    </row>
    <row r="154" spans="1:9" ht="15.75">
      <c r="A154" s="6" t="s">
        <v>299</v>
      </c>
      <c r="B154" s="45" t="s">
        <v>186</v>
      </c>
      <c r="C154" s="17">
        <v>802</v>
      </c>
      <c r="D154" s="17" t="s">
        <v>187</v>
      </c>
      <c r="E154" s="17"/>
      <c r="F154" s="17"/>
      <c r="G154" s="52">
        <f>G155</f>
        <v>60000</v>
      </c>
      <c r="H154" s="53"/>
      <c r="I154" s="53"/>
    </row>
    <row r="155" spans="1:9" s="55" customFormat="1" ht="21" customHeight="1">
      <c r="A155" s="6" t="s">
        <v>300</v>
      </c>
      <c r="B155" s="44" t="s">
        <v>209</v>
      </c>
      <c r="C155" s="17" t="s">
        <v>0</v>
      </c>
      <c r="D155" s="17" t="s">
        <v>187</v>
      </c>
      <c r="E155" s="17" t="s">
        <v>210</v>
      </c>
      <c r="F155" s="54"/>
      <c r="G155" s="56">
        <f>G156</f>
        <v>60000</v>
      </c>
      <c r="H155" s="56"/>
      <c r="I155" s="56"/>
    </row>
    <row r="156" spans="1:9" ht="15.75">
      <c r="A156" s="6" t="s">
        <v>301</v>
      </c>
      <c r="B156" s="10" t="s">
        <v>155</v>
      </c>
      <c r="C156" s="17">
        <v>802</v>
      </c>
      <c r="D156" s="17" t="s">
        <v>187</v>
      </c>
      <c r="E156" s="17" t="s">
        <v>94</v>
      </c>
      <c r="F156" s="17"/>
      <c r="G156" s="52">
        <f>G158</f>
        <v>60000</v>
      </c>
      <c r="H156" s="53"/>
      <c r="I156" s="53"/>
    </row>
    <row r="157" spans="1:9" ht="15.75">
      <c r="A157" s="6" t="s">
        <v>302</v>
      </c>
      <c r="B157" s="10" t="s">
        <v>156</v>
      </c>
      <c r="C157" s="17">
        <v>802</v>
      </c>
      <c r="D157" s="17" t="s">
        <v>187</v>
      </c>
      <c r="E157" s="17" t="s">
        <v>95</v>
      </c>
      <c r="F157" s="17"/>
      <c r="G157" s="52">
        <f>G158</f>
        <v>60000</v>
      </c>
      <c r="H157" s="53"/>
      <c r="I157" s="53"/>
    </row>
    <row r="158" spans="1:9" ht="94.5">
      <c r="A158" s="6" t="s">
        <v>306</v>
      </c>
      <c r="B158" s="44" t="s">
        <v>201</v>
      </c>
      <c r="C158" s="17">
        <v>802</v>
      </c>
      <c r="D158" s="17" t="s">
        <v>187</v>
      </c>
      <c r="E158" s="17" t="s">
        <v>191</v>
      </c>
      <c r="F158" s="17"/>
      <c r="G158" s="52">
        <f>G159</f>
        <v>60000</v>
      </c>
      <c r="H158" s="53"/>
      <c r="I158" s="53"/>
    </row>
    <row r="159" spans="1:9" ht="15.75">
      <c r="A159" s="6" t="s">
        <v>307</v>
      </c>
      <c r="B159" s="10" t="s">
        <v>18</v>
      </c>
      <c r="C159" s="17">
        <v>802</v>
      </c>
      <c r="D159" s="17" t="s">
        <v>187</v>
      </c>
      <c r="E159" s="17" t="s">
        <v>191</v>
      </c>
      <c r="F159" s="17" t="s">
        <v>23</v>
      </c>
      <c r="G159" s="52">
        <f>G160</f>
        <v>60000</v>
      </c>
      <c r="H159" s="53"/>
      <c r="I159" s="53"/>
    </row>
    <row r="160" spans="1:9" ht="15.75">
      <c r="A160" s="6" t="s">
        <v>308</v>
      </c>
      <c r="B160" s="10" t="s">
        <v>40</v>
      </c>
      <c r="C160" s="17">
        <v>802</v>
      </c>
      <c r="D160" s="17" t="s">
        <v>187</v>
      </c>
      <c r="E160" s="17" t="s">
        <v>191</v>
      </c>
      <c r="F160" s="17" t="s">
        <v>22</v>
      </c>
      <c r="G160" s="52">
        <v>60000</v>
      </c>
      <c r="H160" s="53"/>
      <c r="I160" s="53"/>
    </row>
    <row r="161" spans="1:9" ht="30.75" customHeight="1">
      <c r="A161" s="6" t="s">
        <v>312</v>
      </c>
      <c r="B161" s="14" t="s">
        <v>195</v>
      </c>
      <c r="C161" s="17">
        <v>802</v>
      </c>
      <c r="D161" s="17" t="s">
        <v>14</v>
      </c>
      <c r="E161" s="17" t="s">
        <v>34</v>
      </c>
      <c r="F161" s="17" t="s">
        <v>34</v>
      </c>
      <c r="G161" s="63">
        <f>G166</f>
        <v>156412.01</v>
      </c>
      <c r="H161" s="64"/>
      <c r="I161" s="64"/>
    </row>
    <row r="162" spans="1:9" ht="23.25" customHeight="1">
      <c r="A162" s="6" t="s">
        <v>313</v>
      </c>
      <c r="B162" s="10" t="s">
        <v>197</v>
      </c>
      <c r="C162" s="17">
        <v>802</v>
      </c>
      <c r="D162" s="17" t="s">
        <v>15</v>
      </c>
      <c r="E162" s="17" t="s">
        <v>34</v>
      </c>
      <c r="F162" s="17" t="s">
        <v>34</v>
      </c>
      <c r="G162" s="52">
        <f>G166</f>
        <v>156412.01</v>
      </c>
      <c r="H162" s="53"/>
      <c r="I162" s="53"/>
    </row>
    <row r="163" spans="1:9" s="55" customFormat="1" ht="27" customHeight="1">
      <c r="A163" s="6" t="s">
        <v>314</v>
      </c>
      <c r="B163" s="44" t="s">
        <v>209</v>
      </c>
      <c r="C163" s="17" t="s">
        <v>0</v>
      </c>
      <c r="D163" s="17" t="s">
        <v>15</v>
      </c>
      <c r="E163" s="17" t="s">
        <v>210</v>
      </c>
      <c r="F163" s="54"/>
      <c r="G163" s="56">
        <f>G164</f>
        <v>156412.01</v>
      </c>
      <c r="H163" s="56"/>
      <c r="I163" s="56"/>
    </row>
    <row r="164" spans="1:9" ht="15.75">
      <c r="A164" s="6" t="s">
        <v>315</v>
      </c>
      <c r="B164" s="10" t="s">
        <v>155</v>
      </c>
      <c r="C164" s="17" t="s">
        <v>0</v>
      </c>
      <c r="D164" s="17" t="s">
        <v>15</v>
      </c>
      <c r="E164" s="17" t="s">
        <v>94</v>
      </c>
      <c r="F164" s="17"/>
      <c r="G164" s="52">
        <f>G165</f>
        <v>156412.01</v>
      </c>
      <c r="H164" s="53"/>
      <c r="I164" s="53"/>
    </row>
    <row r="165" spans="1:9" ht="15.75">
      <c r="A165" s="6" t="s">
        <v>316</v>
      </c>
      <c r="B165" s="10" t="s">
        <v>156</v>
      </c>
      <c r="C165" s="17" t="s">
        <v>0</v>
      </c>
      <c r="D165" s="17" t="s">
        <v>15</v>
      </c>
      <c r="E165" s="17" t="s">
        <v>95</v>
      </c>
      <c r="F165" s="17"/>
      <c r="G165" s="52">
        <f>G166</f>
        <v>156412.01</v>
      </c>
      <c r="H165" s="53"/>
      <c r="I165" s="53"/>
    </row>
    <row r="166" spans="1:9" ht="54.75" customHeight="1">
      <c r="A166" s="6" t="s">
        <v>317</v>
      </c>
      <c r="B166" s="44" t="s">
        <v>202</v>
      </c>
      <c r="C166" s="17">
        <v>802</v>
      </c>
      <c r="D166" s="17" t="s">
        <v>15</v>
      </c>
      <c r="E166" s="17" t="s">
        <v>198</v>
      </c>
      <c r="F166" s="17"/>
      <c r="G166" s="52">
        <f>G167</f>
        <v>156412.01</v>
      </c>
      <c r="H166" s="53"/>
      <c r="I166" s="53"/>
    </row>
    <row r="167" spans="1:9" ht="15.75">
      <c r="A167" s="6" t="s">
        <v>324</v>
      </c>
      <c r="B167" s="10" t="s">
        <v>18</v>
      </c>
      <c r="C167" s="17">
        <v>802</v>
      </c>
      <c r="D167" s="17" t="s">
        <v>15</v>
      </c>
      <c r="E167" s="17" t="s">
        <v>198</v>
      </c>
      <c r="F167" s="17" t="s">
        <v>23</v>
      </c>
      <c r="G167" s="52">
        <f>G168</f>
        <v>156412.01</v>
      </c>
      <c r="H167" s="53"/>
      <c r="I167" s="53"/>
    </row>
    <row r="168" spans="1:9" ht="15.75">
      <c r="A168" s="6" t="s">
        <v>325</v>
      </c>
      <c r="B168" s="10" t="s">
        <v>40</v>
      </c>
      <c r="C168" s="17">
        <v>802</v>
      </c>
      <c r="D168" s="17" t="s">
        <v>15</v>
      </c>
      <c r="E168" s="17" t="s">
        <v>198</v>
      </c>
      <c r="F168" s="17" t="s">
        <v>22</v>
      </c>
      <c r="G168" s="49">
        <v>156412.01</v>
      </c>
      <c r="H168" s="53"/>
      <c r="I168" s="53"/>
    </row>
    <row r="169" spans="1:9" ht="15.75">
      <c r="A169" s="6" t="s">
        <v>326</v>
      </c>
      <c r="B169" s="46" t="s">
        <v>129</v>
      </c>
      <c r="C169" s="47"/>
      <c r="D169" s="47"/>
      <c r="E169" s="47"/>
      <c r="F169" s="47"/>
      <c r="G169" s="48"/>
      <c r="H169" s="48">
        <v>238952</v>
      </c>
      <c r="I169" s="52">
        <v>492395</v>
      </c>
    </row>
    <row r="170" spans="1:9" s="12" customFormat="1" ht="15.75">
      <c r="A170" s="13"/>
      <c r="B170" s="37" t="s">
        <v>1</v>
      </c>
      <c r="C170" s="37"/>
      <c r="D170" s="24"/>
      <c r="E170" s="38"/>
      <c r="F170" s="13"/>
      <c r="G170" s="26">
        <f>G12+G71+G92+G112+G138+G153+G161+G169+G81+G146</f>
        <v>15756655.500000002</v>
      </c>
      <c r="H170" s="26">
        <f>H12+H71+H92+H112+H138+H153+H161+H169</f>
        <v>9749974.4</v>
      </c>
      <c r="I170" s="26">
        <f>I12+I71+I92+I112+I138+I153+I161+I169</f>
        <v>9895017.4</v>
      </c>
    </row>
  </sheetData>
  <sheetProtection/>
  <mergeCells count="4">
    <mergeCell ref="A5:G5"/>
    <mergeCell ref="A6:G6"/>
    <mergeCell ref="G2:I2"/>
    <mergeCell ref="G3:I3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75" r:id="rId1"/>
  <ignoredErrors>
    <ignoredError sqref="H19: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2021-11-12T09:36:52Z</cp:lastPrinted>
  <dcterms:created xsi:type="dcterms:W3CDTF">2007-10-11T12:08:51Z</dcterms:created>
  <dcterms:modified xsi:type="dcterms:W3CDTF">2022-10-11T04:26:11Z</dcterms:modified>
  <cp:category/>
  <cp:version/>
  <cp:contentType/>
  <cp:contentStatus/>
</cp:coreProperties>
</file>